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90" windowHeight="8190"/>
  </bookViews>
  <sheets>
    <sheet name="Оценка (4)" sheetId="6" r:id="rId1"/>
  </sheets>
  <calcPr calcId="125725"/>
</workbook>
</file>

<file path=xl/calcChain.xml><?xml version="1.0" encoding="utf-8"?>
<calcChain xmlns="http://schemas.openxmlformats.org/spreadsheetml/2006/main">
  <c r="K32" i="6"/>
  <c r="J15"/>
  <c r="J16" s="1"/>
  <c r="J14"/>
  <c r="G15"/>
  <c r="G16" s="1"/>
  <c r="J11"/>
  <c r="K17" l="1"/>
  <c r="J29"/>
  <c r="J30" s="1"/>
  <c r="J22"/>
  <c r="J28" l="1"/>
  <c r="J27"/>
  <c r="J24"/>
  <c r="J21"/>
  <c r="G28" l="1"/>
  <c r="G27"/>
  <c r="G24"/>
  <c r="G22" l="1"/>
  <c r="G29" s="1"/>
  <c r="G30" s="1"/>
  <c r="G23"/>
  <c r="K31" l="1"/>
</calcChain>
</file>

<file path=xl/sharedStrings.xml><?xml version="1.0" encoding="utf-8"?>
<sst xmlns="http://schemas.openxmlformats.org/spreadsheetml/2006/main" count="83" uniqueCount="58">
  <si>
    <t>х</t>
  </si>
  <si>
    <t>№ п\п</t>
  </si>
  <si>
    <t xml:space="preserve">Наименование </t>
  </si>
  <si>
    <t>Единица измерения</t>
  </si>
  <si>
    <t>Значение</t>
  </si>
  <si>
    <t>процент</t>
  </si>
  <si>
    <t>Мероприятия, в рамках деятельности субъектов бюджетного планирования ,связанной с осуществлением функций руководства и управления в сфере установленных функций</t>
  </si>
  <si>
    <t>План</t>
  </si>
  <si>
    <t>Эффективность реализации ВЦП по целевым индикаторам</t>
  </si>
  <si>
    <t>Оценка качества кассового исполнения ВЦП</t>
  </si>
  <si>
    <t>Мероприятия, за исключением мероприятий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</si>
  <si>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1</t>
  </si>
  <si>
    <t>2</t>
  </si>
  <si>
    <t>3</t>
  </si>
  <si>
    <t>4</t>
  </si>
  <si>
    <t>5</t>
  </si>
  <si>
    <t>Мероприятие "Руководство и управление в сфере установленных функций органов местного самоуправления"</t>
  </si>
  <si>
    <t>Степень соблюдения квалификационных требований при приеме на муниципальную службу в Управление</t>
  </si>
  <si>
    <t>Мероприятие "Поощрение муниципальной управленческой команды Омской области"</t>
  </si>
  <si>
    <t>Освоение финансирования на поощрение муниципальной программы</t>
  </si>
  <si>
    <t>Мероприятие "Приобретение, содержание и обслуживание казеного имущества муниципального образования"</t>
  </si>
  <si>
    <t>Состояние проведения землеустроительных работ</t>
  </si>
  <si>
    <t>Мероприятие "Оценка недвижимости, признание прав и регулирование отношений по государственной и муниципальной собственности"</t>
  </si>
  <si>
    <t>Состояние государственной регистрации права муниципальной собственности на объекты недвижимости</t>
  </si>
  <si>
    <t>Мероприятие"Оформление технической документации на объекты недвижимого имущества"</t>
  </si>
  <si>
    <t>Состояние проведения работ по технической инвентаризации объектов недвижимости в Москаленском муниципальном районе Омской области</t>
  </si>
  <si>
    <t>Мероприятие"Оформление документации по формированию границ земеьных участков"</t>
  </si>
  <si>
    <t xml:space="preserve">Состояние регистрации прав муниципальной собственности на земельные участки </t>
  </si>
  <si>
    <t>Мероприятие"Реализация прочих мероприятий в сфере управления муниципальной собственностью"</t>
  </si>
  <si>
    <t>Темп роста доходов от использования собственности Москаленского муниципального района</t>
  </si>
  <si>
    <t>Начальник управления                                                                                                               В.М.Сироткин</t>
  </si>
  <si>
    <t>РАСЧЕТ
 оценки эффективности реализации муниципальной программы Москаленского муниципального района Омской области 
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 (далее  - МП) за 2022 год</t>
  </si>
  <si>
    <t>Наименование ведомственной целевой программы (далее - ВЦП) / основного мероприятия (далее - ОМ)</t>
  </si>
  <si>
    <t>Целевой индикатор реализации МП в рамках соответсвующих ВЦП/ОМ (далее соответсвенно - целевой индикатор, мероприятие)</t>
  </si>
  <si>
    <t>Объем финансирования мероприятия, рублей</t>
  </si>
  <si>
    <t>Факт</t>
  </si>
  <si>
    <t>Подпрограмма № 1 "Развитие малого и среднего предпринимательства в Москаленском муниципальном районе Омской области"</t>
  </si>
  <si>
    <t>Основное мероприятие: Развитие малого и среднего предпринимательства в Москаленском муниципальном районе в целях реализации федерального проекта "Создание условий для легкого старта и комфортного ведения бизнеса</t>
  </si>
  <si>
    <t>1.1.1.</t>
  </si>
  <si>
    <t>Мероприятие 1. "Предоставление грантов начинающим субъектам малого предпринимательства"</t>
  </si>
  <si>
    <t>Количество рабочих мест созданных грантополучателями</t>
  </si>
  <si>
    <t>Единиц</t>
  </si>
  <si>
    <t>Основное мероприятие: Развитие системы финансовой поддержки малого и среднего предпринимательства</t>
  </si>
  <si>
    <t>1.2.1</t>
  </si>
  <si>
    <t>Эффективность реализации ОМ по целевым индикаторам</t>
  </si>
  <si>
    <t>Эффективность реализации мероприятий подпрограммы № 1 по целевым индикаторам</t>
  </si>
  <si>
    <t>Оценка качества кассового исполнения ОМ</t>
  </si>
  <si>
    <t>Эффективность реализации подпрограммы №1</t>
  </si>
  <si>
    <t>Подпрограмма № 2 "Формирование и эффективное управление собственностью Москаленского муниципального района Омской области"</t>
  </si>
  <si>
    <t>Основное мероприятие: Ведомственная целевая программа "Повышение качества организации деятельности управления экономического развития и имущественных отношений администрации Москаленского муниципального района, формирование и развитие собственности Москаленского муниципального района Омской области"</t>
  </si>
  <si>
    <t>Эффективность реализации мероприятий подпрограммы № 2 по целевым индикаторам</t>
  </si>
  <si>
    <t>Эффективность реализации подпрограммы №2</t>
  </si>
  <si>
    <t>Эффективность реализации муниципальной программы по целевым индикаторам и качеству кассового исполнения (оперативная эффективность)</t>
  </si>
  <si>
    <t>Оценка качества кассового исполнения подпрограммы № 2</t>
  </si>
  <si>
    <t>Оценка качества кассового исполнения подпрограммы № 1</t>
  </si>
  <si>
    <r>
      <t xml:space="preserve">Эффективность реализации подпрограммы муниципальной ррограммы (далее подпрограмма) муниципальной программы (процентов)  </t>
    </r>
    <r>
      <rPr>
        <sz val="14"/>
        <color rgb="FFFF0000"/>
        <rFont val="Times New Roman"/>
        <family val="1"/>
        <charset val="204"/>
      </rPr>
      <t>гр.7*0,8+гр.10*0,2</t>
    </r>
  </si>
  <si>
    <r>
      <t xml:space="preserve">Уровень финансового обеспечения мероприятия (справочно)/оценка качества кассового исполнения (процентов)   </t>
    </r>
    <r>
      <rPr>
        <sz val="14"/>
        <color rgb="FFFF0000"/>
        <rFont val="Times New Roman"/>
        <family val="1"/>
        <charset val="204"/>
      </rPr>
      <t>гр. 9/гр.8 *100</t>
    </r>
  </si>
  <si>
    <r>
      <t>Эффективность реализации мероприятия по целевым индикаторам/степень достижения значения целевого индикатора (процентов)</t>
    </r>
    <r>
      <rPr>
        <sz val="14"/>
        <color rgb="FFFF0000"/>
        <rFont val="Times New Roman"/>
        <family val="1"/>
        <charset val="204"/>
      </rPr>
      <t>(гр.7=гр.6/гр.5)*100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</si>
</sst>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3">
    <xf numFmtId="0" fontId="0" fillId="0" borderId="0" xfId="0"/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/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vertical="top"/>
    </xf>
    <xf numFmtId="4" fontId="0" fillId="0" borderId="0" xfId="0" applyNumberFormat="1"/>
    <xf numFmtId="49" fontId="4" fillId="2" borderId="1" xfId="2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vertical="center"/>
    </xf>
    <xf numFmtId="2" fontId="4" fillId="2" borderId="5" xfId="2" applyNumberFormat="1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left" vertical="center" wrapText="1"/>
    </xf>
    <xf numFmtId="49" fontId="4" fillId="2" borderId="3" xfId="2" applyNumberFormat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top"/>
    </xf>
    <xf numFmtId="49" fontId="4" fillId="2" borderId="1" xfId="2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2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9" fontId="7" fillId="2" borderId="3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top"/>
    </xf>
    <xf numFmtId="0" fontId="4" fillId="0" borderId="4" xfId="2" applyFont="1" applyFill="1" applyBorder="1" applyAlignment="1">
      <alignment horizontal="left" vertical="top"/>
    </xf>
    <xf numFmtId="0" fontId="4" fillId="0" borderId="5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4" fillId="2" borderId="5" xfId="2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1" fontId="4" fillId="0" borderId="5" xfId="2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_Расчет индикаторо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28" zoomScale="75" zoomScaleNormal="75" workbookViewId="0">
      <selection activeCell="G36" sqref="G36"/>
    </sheetView>
  </sheetViews>
  <sheetFormatPr defaultRowHeight="14.5"/>
  <cols>
    <col min="1" max="1" width="7.54296875" customWidth="1"/>
    <col min="2" max="2" width="34.7265625" customWidth="1"/>
    <col min="3" max="3" width="37" customWidth="1"/>
    <col min="4" max="4" width="13.1796875" customWidth="1"/>
    <col min="5" max="5" width="11.26953125" customWidth="1"/>
    <col min="6" max="6" width="11.1796875" customWidth="1"/>
    <col min="7" max="7" width="19.26953125" customWidth="1"/>
    <col min="8" max="8" width="17.26953125" customWidth="1"/>
    <col min="9" max="9" width="19.7265625" customWidth="1"/>
    <col min="10" max="10" width="20.453125" customWidth="1"/>
    <col min="11" max="11" width="21.81640625" customWidth="1"/>
    <col min="14" max="14" width="12.81640625" bestFit="1" customWidth="1"/>
  </cols>
  <sheetData>
    <row r="1" spans="1:11" ht="18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76.5" customHeight="1">
      <c r="A2" s="49" t="s">
        <v>31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8">
      <c r="A3" s="1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ht="67.5" customHeight="1">
      <c r="A4" s="50" t="s">
        <v>1</v>
      </c>
      <c r="B4" s="50" t="s">
        <v>32</v>
      </c>
      <c r="C4" s="53" t="s">
        <v>33</v>
      </c>
      <c r="D4" s="54"/>
      <c r="E4" s="54"/>
      <c r="F4" s="55"/>
      <c r="G4" s="50" t="s">
        <v>57</v>
      </c>
      <c r="H4" s="56" t="s">
        <v>34</v>
      </c>
      <c r="I4" s="57"/>
      <c r="J4" s="50" t="s">
        <v>56</v>
      </c>
      <c r="K4" s="50" t="s">
        <v>55</v>
      </c>
    </row>
    <row r="5" spans="1:11" ht="18.75" customHeight="1">
      <c r="A5" s="51"/>
      <c r="B5" s="51"/>
      <c r="C5" s="50" t="s">
        <v>2</v>
      </c>
      <c r="D5" s="50" t="s">
        <v>3</v>
      </c>
      <c r="E5" s="53" t="s">
        <v>4</v>
      </c>
      <c r="F5" s="55"/>
      <c r="G5" s="51"/>
      <c r="H5" s="58"/>
      <c r="I5" s="59"/>
      <c r="J5" s="51"/>
      <c r="K5" s="51"/>
    </row>
    <row r="6" spans="1:11" ht="190.5" customHeight="1">
      <c r="A6" s="52"/>
      <c r="B6" s="52"/>
      <c r="C6" s="52"/>
      <c r="D6" s="52"/>
      <c r="E6" s="15" t="s">
        <v>7</v>
      </c>
      <c r="F6" s="15" t="s">
        <v>35</v>
      </c>
      <c r="G6" s="52"/>
      <c r="H6" s="15" t="s">
        <v>7</v>
      </c>
      <c r="I6" s="15" t="s">
        <v>35</v>
      </c>
      <c r="J6" s="52"/>
      <c r="K6" s="52"/>
    </row>
    <row r="7" spans="1:11" ht="18">
      <c r="A7" s="4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</row>
    <row r="8" spans="1:11" ht="24" customHeight="1">
      <c r="A8" s="45" t="s">
        <v>36</v>
      </c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11" ht="45.75" customHeight="1">
      <c r="A9" s="45" t="s">
        <v>37</v>
      </c>
      <c r="B9" s="46"/>
      <c r="C9" s="46"/>
      <c r="D9" s="46"/>
      <c r="E9" s="46"/>
      <c r="F9" s="46"/>
      <c r="G9" s="46"/>
      <c r="H9" s="46"/>
      <c r="I9" s="46"/>
      <c r="J9" s="46"/>
      <c r="K9" s="47"/>
    </row>
    <row r="10" spans="1:11" ht="39.75" customHeight="1">
      <c r="A10" s="45" t="s">
        <v>10</v>
      </c>
      <c r="B10" s="46"/>
      <c r="C10" s="46"/>
      <c r="D10" s="46"/>
      <c r="E10" s="46"/>
      <c r="F10" s="46"/>
      <c r="G10" s="46"/>
      <c r="H10" s="46"/>
      <c r="I10" s="46"/>
      <c r="J10" s="46"/>
      <c r="K10" s="47"/>
    </row>
    <row r="11" spans="1:11" ht="105.75" customHeight="1">
      <c r="A11" s="22" t="s">
        <v>38</v>
      </c>
      <c r="B11" s="23" t="s">
        <v>39</v>
      </c>
      <c r="C11" s="23" t="s">
        <v>40</v>
      </c>
      <c r="D11" s="24" t="s">
        <v>41</v>
      </c>
      <c r="E11" s="25">
        <v>0</v>
      </c>
      <c r="F11" s="25">
        <v>0</v>
      </c>
      <c r="G11" s="21">
        <v>0</v>
      </c>
      <c r="H11" s="12">
        <v>450000</v>
      </c>
      <c r="I11" s="12">
        <v>450000</v>
      </c>
      <c r="J11" s="21">
        <f>+I11/H11*100</f>
        <v>100</v>
      </c>
      <c r="K11" s="16" t="s">
        <v>0</v>
      </c>
    </row>
    <row r="12" spans="1:11" ht="27.75" customHeight="1">
      <c r="A12" s="30" t="s">
        <v>42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33.75" customHeight="1">
      <c r="A13" s="31" t="s">
        <v>10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72">
      <c r="A14" s="22" t="s">
        <v>43</v>
      </c>
      <c r="B14" s="23" t="s">
        <v>39</v>
      </c>
      <c r="C14" s="23" t="s">
        <v>40</v>
      </c>
      <c r="D14" s="24" t="s">
        <v>41</v>
      </c>
      <c r="E14" s="25">
        <v>2</v>
      </c>
      <c r="F14" s="25">
        <v>3</v>
      </c>
      <c r="G14" s="21">
        <v>100</v>
      </c>
      <c r="H14" s="12">
        <v>200000</v>
      </c>
      <c r="I14" s="12">
        <v>200000</v>
      </c>
      <c r="J14" s="21">
        <f>+I14/H14*100</f>
        <v>100</v>
      </c>
      <c r="K14" s="12" t="s">
        <v>0</v>
      </c>
    </row>
    <row r="15" spans="1:11" ht="18">
      <c r="A15" s="31" t="s">
        <v>44</v>
      </c>
      <c r="B15" s="31"/>
      <c r="C15" s="31"/>
      <c r="D15" s="31"/>
      <c r="E15" s="31"/>
      <c r="F15" s="31"/>
      <c r="G15" s="14">
        <f>+(G11+G14)/2</f>
        <v>50</v>
      </c>
      <c r="H15" s="31" t="s">
        <v>46</v>
      </c>
      <c r="I15" s="31"/>
      <c r="J15" s="5">
        <f>+(I11+I14)/(H11+H14)*100</f>
        <v>100</v>
      </c>
      <c r="K15" s="5" t="s">
        <v>0</v>
      </c>
    </row>
    <row r="16" spans="1:11" ht="43.5" customHeight="1">
      <c r="A16" s="29" t="s">
        <v>45</v>
      </c>
      <c r="B16" s="29"/>
      <c r="C16" s="29"/>
      <c r="D16" s="29"/>
      <c r="E16" s="29"/>
      <c r="F16" s="29"/>
      <c r="G16" s="14">
        <f>+G15</f>
        <v>50</v>
      </c>
      <c r="H16" s="32" t="s">
        <v>54</v>
      </c>
      <c r="I16" s="32"/>
      <c r="J16" s="5">
        <f>+J15</f>
        <v>100</v>
      </c>
      <c r="K16" s="5" t="s">
        <v>0</v>
      </c>
    </row>
    <row r="17" spans="1:14" ht="18">
      <c r="A17" s="29" t="s">
        <v>47</v>
      </c>
      <c r="B17" s="29"/>
      <c r="C17" s="29"/>
      <c r="D17" s="29"/>
      <c r="E17" s="29"/>
      <c r="F17" s="29"/>
      <c r="G17" s="29"/>
      <c r="H17" s="29"/>
      <c r="I17" s="29"/>
      <c r="J17" s="29"/>
      <c r="K17" s="72">
        <f>+(G16*0.8)+(J16*0.2)</f>
        <v>60</v>
      </c>
    </row>
    <row r="18" spans="1:14" ht="27" customHeight="1">
      <c r="A18" s="60" t="s">
        <v>48</v>
      </c>
      <c r="B18" s="61"/>
      <c r="C18" s="61"/>
      <c r="D18" s="61"/>
      <c r="E18" s="61"/>
      <c r="F18" s="61"/>
      <c r="G18" s="61"/>
      <c r="H18" s="61"/>
      <c r="I18" s="61"/>
      <c r="J18" s="61"/>
      <c r="K18" s="62"/>
    </row>
    <row r="19" spans="1:14" ht="39.75" customHeight="1">
      <c r="A19" s="63" t="s">
        <v>49</v>
      </c>
      <c r="B19" s="64"/>
      <c r="C19" s="64"/>
      <c r="D19" s="64"/>
      <c r="E19" s="64"/>
      <c r="F19" s="64"/>
      <c r="G19" s="64"/>
      <c r="H19" s="64"/>
      <c r="I19" s="64"/>
      <c r="J19" s="64"/>
      <c r="K19" s="65"/>
    </row>
    <row r="20" spans="1:14" ht="45.75" customHeight="1">
      <c r="A20" s="34" t="s">
        <v>10</v>
      </c>
      <c r="B20" s="35"/>
      <c r="C20" s="35"/>
      <c r="D20" s="35"/>
      <c r="E20" s="35"/>
      <c r="F20" s="35"/>
      <c r="G20" s="35"/>
      <c r="H20" s="35"/>
      <c r="I20" s="35"/>
      <c r="J20" s="35"/>
      <c r="K20" s="36"/>
      <c r="N20" s="7"/>
    </row>
    <row r="21" spans="1:14" ht="117" customHeight="1">
      <c r="A21" s="10" t="s">
        <v>11</v>
      </c>
      <c r="B21" s="26" t="s">
        <v>20</v>
      </c>
      <c r="C21" s="26" t="s">
        <v>21</v>
      </c>
      <c r="D21" s="8" t="s">
        <v>5</v>
      </c>
      <c r="E21" s="11">
        <v>100</v>
      </c>
      <c r="F21" s="11">
        <v>100</v>
      </c>
      <c r="G21" s="11">
        <v>100</v>
      </c>
      <c r="H21" s="12">
        <v>1760901.72</v>
      </c>
      <c r="I21" s="12">
        <v>1760901.72</v>
      </c>
      <c r="J21" s="9">
        <f>I21/H21*100</f>
        <v>100</v>
      </c>
      <c r="K21" s="9" t="s">
        <v>0</v>
      </c>
      <c r="N21" s="7"/>
    </row>
    <row r="22" spans="1:14" ht="143.25" customHeight="1">
      <c r="A22" s="8" t="s">
        <v>12</v>
      </c>
      <c r="B22" s="26" t="s">
        <v>22</v>
      </c>
      <c r="C22" s="26" t="s">
        <v>23</v>
      </c>
      <c r="D22" s="8" t="s">
        <v>5</v>
      </c>
      <c r="E22" s="11">
        <v>100</v>
      </c>
      <c r="F22" s="11">
        <v>100</v>
      </c>
      <c r="G22" s="11">
        <f>(F22/E22)*100</f>
        <v>100</v>
      </c>
      <c r="H22" s="12">
        <v>46960</v>
      </c>
      <c r="I22" s="12">
        <v>46960</v>
      </c>
      <c r="J22" s="9">
        <f>I22/H22*100</f>
        <v>100</v>
      </c>
      <c r="K22" s="9" t="s">
        <v>0</v>
      </c>
      <c r="N22" s="7"/>
    </row>
    <row r="23" spans="1:14" ht="111.75" customHeight="1">
      <c r="A23" s="8" t="s">
        <v>13</v>
      </c>
      <c r="B23" s="26" t="s">
        <v>24</v>
      </c>
      <c r="C23" s="26" t="s">
        <v>25</v>
      </c>
      <c r="D23" s="8" t="s">
        <v>5</v>
      </c>
      <c r="E23" s="11">
        <v>80</v>
      </c>
      <c r="F23" s="11">
        <v>0</v>
      </c>
      <c r="G23" s="11">
        <f>(F23/E23)*100</f>
        <v>0</v>
      </c>
      <c r="H23" s="12">
        <v>0</v>
      </c>
      <c r="I23" s="12">
        <v>0</v>
      </c>
      <c r="J23" s="9">
        <v>0</v>
      </c>
      <c r="K23" s="9" t="s">
        <v>0</v>
      </c>
      <c r="N23" s="7"/>
    </row>
    <row r="24" spans="1:14" ht="84" customHeight="1">
      <c r="A24" s="8" t="s">
        <v>14</v>
      </c>
      <c r="B24" s="27" t="s">
        <v>26</v>
      </c>
      <c r="C24" s="26" t="s">
        <v>27</v>
      </c>
      <c r="D24" s="8" t="s">
        <v>5</v>
      </c>
      <c r="E24" s="12">
        <v>100</v>
      </c>
      <c r="F24" s="12">
        <v>100</v>
      </c>
      <c r="G24" s="11">
        <f>F24/E24*100</f>
        <v>100</v>
      </c>
      <c r="H24" s="12">
        <v>12000</v>
      </c>
      <c r="I24" s="12">
        <v>12000</v>
      </c>
      <c r="J24" s="9">
        <f>I24/H24*100</f>
        <v>100</v>
      </c>
      <c r="K24" s="9" t="s">
        <v>0</v>
      </c>
      <c r="N24" s="7"/>
    </row>
    <row r="25" spans="1:14" ht="102.75" customHeight="1">
      <c r="A25" s="8" t="s">
        <v>15</v>
      </c>
      <c r="B25" s="26" t="s">
        <v>28</v>
      </c>
      <c r="C25" s="26" t="s">
        <v>29</v>
      </c>
      <c r="D25" s="8" t="s">
        <v>5</v>
      </c>
      <c r="E25" s="12">
        <v>103</v>
      </c>
      <c r="F25" s="12">
        <v>162.19999999999999</v>
      </c>
      <c r="G25" s="11">
        <v>100</v>
      </c>
      <c r="H25" s="12">
        <v>25294</v>
      </c>
      <c r="I25" s="12">
        <v>25294</v>
      </c>
      <c r="J25" s="9">
        <v>100</v>
      </c>
      <c r="K25" s="9" t="s">
        <v>0</v>
      </c>
      <c r="N25" s="7"/>
    </row>
    <row r="26" spans="1:14" ht="24.65" customHeight="1">
      <c r="A26" s="8"/>
      <c r="B26" s="39" t="s">
        <v>6</v>
      </c>
      <c r="C26" s="40"/>
      <c r="D26" s="40"/>
      <c r="E26" s="40"/>
      <c r="F26" s="40"/>
      <c r="G26" s="40"/>
      <c r="H26" s="40"/>
      <c r="I26" s="40"/>
      <c r="J26" s="40"/>
      <c r="K26" s="41"/>
      <c r="N26" s="7"/>
    </row>
    <row r="27" spans="1:14" ht="105" customHeight="1">
      <c r="A27" s="8" t="s">
        <v>11</v>
      </c>
      <c r="B27" s="28" t="s">
        <v>16</v>
      </c>
      <c r="C27" s="26" t="s">
        <v>17</v>
      </c>
      <c r="D27" s="8" t="s">
        <v>5</v>
      </c>
      <c r="E27" s="12">
        <v>100</v>
      </c>
      <c r="F27" s="13">
        <v>100</v>
      </c>
      <c r="G27" s="12">
        <f>F27/E27*100</f>
        <v>100</v>
      </c>
      <c r="H27" s="12">
        <v>4409779.38</v>
      </c>
      <c r="I27" s="12">
        <v>4409779.38</v>
      </c>
      <c r="J27" s="9">
        <f>I27/H27*100</f>
        <v>100</v>
      </c>
      <c r="K27" s="9"/>
      <c r="N27" s="7"/>
    </row>
    <row r="28" spans="1:14" ht="85.5" customHeight="1">
      <c r="A28" s="8" t="s">
        <v>12</v>
      </c>
      <c r="B28" s="28" t="s">
        <v>18</v>
      </c>
      <c r="C28" s="26" t="s">
        <v>19</v>
      </c>
      <c r="D28" s="8" t="s">
        <v>5</v>
      </c>
      <c r="E28" s="12">
        <v>100</v>
      </c>
      <c r="F28" s="12">
        <v>100</v>
      </c>
      <c r="G28" s="12">
        <f t="shared" ref="G28" si="0">F28/E28*100</f>
        <v>100</v>
      </c>
      <c r="H28" s="12">
        <v>95292.64</v>
      </c>
      <c r="I28" s="12">
        <v>95292.64</v>
      </c>
      <c r="J28" s="9">
        <f>I28/H28*100</f>
        <v>100</v>
      </c>
      <c r="K28" s="9"/>
      <c r="N28" s="7"/>
    </row>
    <row r="29" spans="1:14" ht="51.65" customHeight="1">
      <c r="A29" s="66" t="s">
        <v>8</v>
      </c>
      <c r="B29" s="67"/>
      <c r="C29" s="67"/>
      <c r="D29" s="67"/>
      <c r="E29" s="67"/>
      <c r="F29" s="68"/>
      <c r="G29" s="17">
        <f>((G27+G28)/2+(G21+G22+G23+G24+G25))/(5+1)</f>
        <v>83.333333333333329</v>
      </c>
      <c r="H29" s="37" t="s">
        <v>9</v>
      </c>
      <c r="I29" s="38"/>
      <c r="J29" s="9">
        <f>(I21+I22+I23+I24+I25+I27+I28)/(H21+H22+H23+H24+H25+H27+H28)*100</f>
        <v>100</v>
      </c>
      <c r="K29" s="8" t="s">
        <v>0</v>
      </c>
      <c r="N29" s="7"/>
    </row>
    <row r="30" spans="1:14" ht="51.65" customHeight="1">
      <c r="A30" s="69" t="s">
        <v>50</v>
      </c>
      <c r="B30" s="70"/>
      <c r="C30" s="70"/>
      <c r="D30" s="70"/>
      <c r="E30" s="70"/>
      <c r="F30" s="71"/>
      <c r="G30" s="19">
        <f>+G29</f>
        <v>83.333333333333329</v>
      </c>
      <c r="H30" s="32" t="s">
        <v>53</v>
      </c>
      <c r="I30" s="32"/>
      <c r="J30" s="9">
        <f>+J29</f>
        <v>100</v>
      </c>
      <c r="K30" s="8" t="s">
        <v>0</v>
      </c>
      <c r="N30" s="7"/>
    </row>
    <row r="31" spans="1:14" ht="18.75" customHeight="1">
      <c r="A31" s="42" t="s">
        <v>51</v>
      </c>
      <c r="B31" s="43"/>
      <c r="C31" s="43"/>
      <c r="D31" s="43"/>
      <c r="E31" s="43"/>
      <c r="F31" s="43"/>
      <c r="G31" s="43"/>
      <c r="H31" s="43"/>
      <c r="I31" s="43"/>
      <c r="J31" s="44"/>
      <c r="K31" s="18">
        <f>G29*0.8+J29*0.2</f>
        <v>86.666666666666671</v>
      </c>
    </row>
    <row r="32" spans="1:14" ht="18.75" customHeight="1">
      <c r="A32" s="29" t="s">
        <v>52</v>
      </c>
      <c r="B32" s="29"/>
      <c r="C32" s="29"/>
      <c r="D32" s="29"/>
      <c r="E32" s="29"/>
      <c r="F32" s="29"/>
      <c r="G32" s="29"/>
      <c r="H32" s="29"/>
      <c r="I32" s="29"/>
      <c r="J32" s="29"/>
      <c r="K32" s="20">
        <f>+(K31+K17)/2</f>
        <v>73.333333333333343</v>
      </c>
    </row>
    <row r="33" spans="1:11" ht="35.25" customHeight="1">
      <c r="A33" s="1"/>
      <c r="B33" s="33" t="s">
        <v>30</v>
      </c>
      <c r="C33" s="33"/>
      <c r="D33" s="33"/>
      <c r="E33" s="33"/>
      <c r="F33" s="33"/>
      <c r="G33" s="33"/>
      <c r="H33" s="33"/>
      <c r="I33" s="33"/>
      <c r="J33" s="33"/>
      <c r="K33" s="33"/>
    </row>
    <row r="34" spans="1:11" ht="42.75" customHeight="1">
      <c r="A34" s="6"/>
      <c r="B34" s="33"/>
      <c r="C34" s="33"/>
      <c r="D34" s="33"/>
      <c r="E34" s="33"/>
      <c r="F34" s="33"/>
      <c r="G34" s="33"/>
      <c r="H34" s="33"/>
      <c r="I34" s="33"/>
      <c r="J34" s="33"/>
      <c r="K34" s="33"/>
    </row>
  </sheetData>
  <mergeCells count="34">
    <mergeCell ref="A18:K18"/>
    <mergeCell ref="A19:K19"/>
    <mergeCell ref="H30:I30"/>
    <mergeCell ref="A29:F29"/>
    <mergeCell ref="A30:F30"/>
    <mergeCell ref="A8:K8"/>
    <mergeCell ref="A9:K9"/>
    <mergeCell ref="A10:K10"/>
    <mergeCell ref="A1:K1"/>
    <mergeCell ref="A2:K2"/>
    <mergeCell ref="A4:A6"/>
    <mergeCell ref="B4:B6"/>
    <mergeCell ref="C4:F4"/>
    <mergeCell ref="G4:G6"/>
    <mergeCell ref="J4:J6"/>
    <mergeCell ref="K4:K6"/>
    <mergeCell ref="E5:F5"/>
    <mergeCell ref="C5:C6"/>
    <mergeCell ref="D5:D6"/>
    <mergeCell ref="H4:I5"/>
    <mergeCell ref="B34:K34"/>
    <mergeCell ref="B33:K33"/>
    <mergeCell ref="A20:K20"/>
    <mergeCell ref="H29:I29"/>
    <mergeCell ref="B26:K26"/>
    <mergeCell ref="A31:J31"/>
    <mergeCell ref="A32:J32"/>
    <mergeCell ref="A17:J17"/>
    <mergeCell ref="A12:K12"/>
    <mergeCell ref="A13:K13"/>
    <mergeCell ref="A15:F15"/>
    <mergeCell ref="A16:F16"/>
    <mergeCell ref="H15:I15"/>
    <mergeCell ref="H16:I16"/>
  </mergeCells>
  <phoneticPr fontId="3" type="noConversion"/>
  <pageMargins left="0.31496062992125984" right="0.31496062992125984" top="0.6692913385826772" bottom="0.23622047244094491" header="0.31496062992125984" footer="0.15748031496062992"/>
  <pageSetup paperSize="9" scale="5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 (4)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мю</dc:creator>
  <cp:lastModifiedBy>User</cp:lastModifiedBy>
  <cp:lastPrinted>2023-05-12T09:53:33Z</cp:lastPrinted>
  <dcterms:created xsi:type="dcterms:W3CDTF">2011-02-09T02:44:53Z</dcterms:created>
  <dcterms:modified xsi:type="dcterms:W3CDTF">2023-05-12T10:39:19Z</dcterms:modified>
</cp:coreProperties>
</file>