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390" windowHeight="8190"/>
  </bookViews>
  <sheets>
    <sheet name="Оценка (4)" sheetId="6" r:id="rId1"/>
  </sheets>
  <definedNames>
    <definedName name="_xlnm.Print_Titles" localSheetId="0">'Оценка (4)'!$7:$7</definedName>
  </definedNames>
  <calcPr calcId="125725"/>
</workbook>
</file>

<file path=xl/calcChain.xml><?xml version="1.0" encoding="utf-8"?>
<calcChain xmlns="http://schemas.openxmlformats.org/spreadsheetml/2006/main">
  <c r="G32" i="6"/>
  <c r="J40"/>
  <c r="G39"/>
  <c r="G38"/>
  <c r="G40" s="1"/>
  <c r="G37"/>
  <c r="J18" l="1"/>
  <c r="G18"/>
  <c r="J60" l="1"/>
  <c r="J61" s="1"/>
  <c r="J50"/>
  <c r="J51" s="1"/>
  <c r="J41"/>
  <c r="J19"/>
  <c r="J31" l="1"/>
  <c r="J27"/>
  <c r="J20"/>
  <c r="J32" l="1"/>
  <c r="J38"/>
  <c r="G56"/>
  <c r="G46"/>
  <c r="G47"/>
  <c r="G30"/>
  <c r="G31" s="1"/>
  <c r="K33" s="1"/>
  <c r="G26"/>
  <c r="G25"/>
  <c r="G16"/>
  <c r="G17"/>
  <c r="G15"/>
  <c r="G13"/>
  <c r="G12"/>
  <c r="G19" s="1"/>
  <c r="G27" l="1"/>
  <c r="G20"/>
  <c r="K21" s="1"/>
  <c r="J16" l="1"/>
  <c r="J17"/>
  <c r="J13" l="1"/>
  <c r="J12"/>
  <c r="J48" l="1"/>
  <c r="J49"/>
  <c r="G48"/>
  <c r="G49"/>
  <c r="G41"/>
  <c r="G59"/>
  <c r="J58"/>
  <c r="J59"/>
  <c r="G58"/>
  <c r="G50" l="1"/>
  <c r="G51" s="1"/>
  <c r="J57"/>
  <c r="G57"/>
  <c r="G60" s="1"/>
  <c r="G61" s="1"/>
  <c r="J56"/>
  <c r="K62" l="1"/>
  <c r="J47"/>
  <c r="J46"/>
  <c r="K52" l="1"/>
  <c r="J37"/>
  <c r="K42" s="1"/>
  <c r="J30"/>
  <c r="J15" l="1"/>
  <c r="J26" l="1"/>
  <c r="J25" l="1"/>
  <c r="K63" s="1"/>
</calcChain>
</file>

<file path=xl/sharedStrings.xml><?xml version="1.0" encoding="utf-8"?>
<sst xmlns="http://schemas.openxmlformats.org/spreadsheetml/2006/main" count="170" uniqueCount="94">
  <si>
    <t>х</t>
  </si>
  <si>
    <t>№ п\п</t>
  </si>
  <si>
    <t xml:space="preserve">Наименование </t>
  </si>
  <si>
    <t>Единица измерения</t>
  </si>
  <si>
    <t>Значение</t>
  </si>
  <si>
    <t>процент</t>
  </si>
  <si>
    <t>План</t>
  </si>
  <si>
    <t>1</t>
  </si>
  <si>
    <t>2</t>
  </si>
  <si>
    <t>3</t>
  </si>
  <si>
    <t>4</t>
  </si>
  <si>
    <t>Наименование ведомственной целевой программы (далее - ВЦП) / основного мероприятия (далее - ОМ)</t>
  </si>
  <si>
    <t>Целевой индикатор реализации МП в рамках соответсвующих ВЦП/ОМ (далее соответсвенно - целевой индикатор, мероприятие)</t>
  </si>
  <si>
    <t>Объем финансирования мероприятия, рублей</t>
  </si>
  <si>
    <t>Факт</t>
  </si>
  <si>
    <t>Эффективность реализации ОМ по целевым индикаторам</t>
  </si>
  <si>
    <t>Эффективность реализации мероприятий подпрограммы № 1 по целевым индикаторам</t>
  </si>
  <si>
    <t>Оценка качества кассового исполнения ОМ</t>
  </si>
  <si>
    <t>Эффективность реализации подпрограммы №1</t>
  </si>
  <si>
    <t>Эффективность реализации подпрограммы №2</t>
  </si>
  <si>
    <t>Эффективность реализации муниципальной программы по целевым индикаторам и качеству кассового исполнения (оперативная эффективность)</t>
  </si>
  <si>
    <t>Оценка качества кассового исполнения подпрограммы № 1</t>
  </si>
  <si>
    <t>проценты</t>
  </si>
  <si>
    <t>еденицы</t>
  </si>
  <si>
    <t>Мероприятие 1: Предоставление культурных благ и услуг на территории Москаленского муниципального района Омской области</t>
  </si>
  <si>
    <t>Количество посещений культурно-досуговых мероприятий</t>
  </si>
  <si>
    <t>человек</t>
  </si>
  <si>
    <t>Мероприятие 3: Содействие в оказании муниципальных услуг учреждениями в сфере культуры муниципальных образований Омской области в части выплаты заработной платы работникам муниципальных учреждений Омской области</t>
  </si>
  <si>
    <t xml:space="preserve"> Достижение уровня средней заработной платы для работников учреждений культуры</t>
  </si>
  <si>
    <t>Выплата денежного поощрения лучшим муниципальным учреждениям культуры, находящимся на территории сельских посселений Омской области, и их работникам</t>
  </si>
  <si>
    <t>Доля  сетевых единиц учреждений культуры клубного типа (или их работников*), получивших государственную поддержку,от общего количества сетевых единиц учреждений культурыклубного типа (или от общего количества работников учреждений культуры) района.</t>
  </si>
  <si>
    <t>Мероприятие 2: Содействие в оказании муниципальных услуг учреждениями в сфере культуры муниципальных образований Омской области в части выплаты заработной платы работникам муниципальных учреждений Омской области</t>
  </si>
  <si>
    <t>Мероприятие 1: Предоставление музейных и туристических услуг</t>
  </si>
  <si>
    <t>Количество посещений муниципального музея</t>
  </si>
  <si>
    <t>Эффективность реализации мероприятий подпрограммы № 3 по целевым индикаторам</t>
  </si>
  <si>
    <t>Мероприятие 1: Библиотечное обслуживание населения</t>
  </si>
  <si>
    <t>Количество посещений муниципальных библиотек</t>
  </si>
  <si>
    <t>Мероприятие 2:Комплектование книжных фондов библиотек</t>
  </si>
  <si>
    <t>Размер совокупного библиотечного фонда</t>
  </si>
  <si>
    <t>единицы</t>
  </si>
  <si>
    <t xml:space="preserve">Достижение уровня средней заработной платы для работников учреждений культуры. </t>
  </si>
  <si>
    <t>Количество экземпляров изданий, поступивших в библиотечные фонды общедоступных (публичных) библиотек</t>
  </si>
  <si>
    <t>Мероприятие 4: Комплектование книжных фондов общедоступных (публичных) библиотек муниципальным образованиям Омской области</t>
  </si>
  <si>
    <t>Мероприятие 1: Предоставление дополнительного образования детей на территории Москаленского муниципального района Омской области</t>
  </si>
  <si>
    <t>Мероприятие 2:Софинансирование расходов на ремонт и материально-техническое оснащение объектов, находящихся в муниципальной собственности</t>
  </si>
  <si>
    <t>Доля ДШИ, в которых проведен капитальный ремонт, модернизация, оснащение оборудованием или обеспечено укрепление материально-технической базы</t>
  </si>
  <si>
    <t xml:space="preserve">Достижение уровня средней заработной платы педагогических работников муниципальных организаций дополнительного образования детей. </t>
  </si>
  <si>
    <t>Мероприятие 4: Софинансирование расходов в сфере культуры в целях обеспечения гарантий по оплате труда, предусмотренных трудовым законодательством и иными нормативными правовыми актами Российской Федерации, содержащими нормы трудового права</t>
  </si>
  <si>
    <t xml:space="preserve">Достижение уровня средней заработной платы для прочих работников  муниципальных организаций дополнительного образования детей. </t>
  </si>
  <si>
    <t>Оценка качества кассового исполнения подпрограммы № 3</t>
  </si>
  <si>
    <t>Эффективность реализации мероприятий подпрограммы № 4 по целевым индикаторам</t>
  </si>
  <si>
    <t>Оценка качества кассового исполнения подпрограммы № 4</t>
  </si>
  <si>
    <t>Эффективность реализации подпрограммы № 4</t>
  </si>
  <si>
    <t>Эффективность реализации подпрограммы № 3</t>
  </si>
  <si>
    <t>Эффективность реализации мероприятий подпрограммы № 5 по целевым индикаторам</t>
  </si>
  <si>
    <t>Эффективность реализации подпрограммы № 5</t>
  </si>
  <si>
    <t>Оценка качества кассового исполнения подпрограммы № 5</t>
  </si>
  <si>
    <t>Мероприятия, в рамках деятельности субъектов бюджетного планирования ,связанной с осуществлением функций руководства и управления в сфере установленных функций</t>
  </si>
  <si>
    <t>Муниципальная программа «Развитие культуры Москаленского муниципального района Омской области»</t>
  </si>
  <si>
    <t>Мероприятие 1: Руководство и управление в сфере установленных функций органов местного самоуправления</t>
  </si>
  <si>
    <t>Мероприятие 2: Поощрение муниципальной управленческой команды Омской области</t>
  </si>
  <si>
    <t>Мероприятия, за исключением мероприятий в рамках деятельности субъектов бюджетного планирования, связанной с осуществлением функций руководства и управления в сфере установленных функций</t>
  </si>
  <si>
    <t>Количество сетевых единиц учреждений культуры</t>
  </si>
  <si>
    <t>Мероприятие 3: Финансово - экономическое обеспечение деятельности учреждений культуры</t>
  </si>
  <si>
    <t>Мероприятие 4: Хозяйственно - эксплуатационное сопровождение деятельности учреждений культуры</t>
  </si>
  <si>
    <t>Доля сетевых единиц учреждений культуры, в которых проведен капитальный и текущий ремонт, модернизация, оснащение оборудованием или обеспечено укрепление материально-технической базы, от общего количества сетевых единиц</t>
  </si>
  <si>
    <t>5</t>
  </si>
  <si>
    <t>Достижение уровня средней заработной платы для прочих работников учреждений культуры</t>
  </si>
  <si>
    <t>Мероприятие 5: Софинансирование расходов в сфере культуры в целях обеспечения гарантий по оплате труда, предусмотренных трудовым законодательством и иными нормативными правовыми актами Российской Федерации, содержащими нормы трудового права</t>
  </si>
  <si>
    <t>Подпрограмма 2 «Развитие культурно - досуговой деятельности»</t>
  </si>
  <si>
    <t>Основное мероприятие: Реализация мероприятия, направленного на достижение целей федерального проекта «Творческие люди»</t>
  </si>
  <si>
    <t>Подпрограмма 3 «Развитие музейных и туристических услуг»</t>
  </si>
  <si>
    <t>Подпрограмма 4 «Развитие библиотечного обслуживания»</t>
  </si>
  <si>
    <t>Подпрограмма 1 муниципальной программы «Развитие системы муниципального управления в сфере культуры»</t>
  </si>
  <si>
    <t>Доля работников или учреждений культуры, получивших государственную поддержку.</t>
  </si>
  <si>
    <t>ВЦП «Осуществление управления в сфере культуры на территории Москаленского муниципального района Омской области»</t>
  </si>
  <si>
    <t>ВЦП «Обеспечение доступности и качества культурных благ и услуг на территории Москаленского муниципального района Омской области»</t>
  </si>
  <si>
    <t>Подпрограмма № 5 Осуществление предоставления дополнительного образования детям на территории Москаленского муниципального района Омской области</t>
  </si>
  <si>
    <t xml:space="preserve">ВЦП «Обеспечение доступности и качества дополнительного образования детей на территории Москаленского муниципального района Омской области» </t>
  </si>
  <si>
    <t>ВЦП "Обеспечение доступности и качества библиотечного обслуживания населения на территории Москаленского муниципального района Омской области"</t>
  </si>
  <si>
    <r>
      <t xml:space="preserve"> </t>
    </r>
    <r>
      <rPr>
        <sz val="14"/>
        <rFont val="Times New Roman"/>
        <family val="1"/>
        <charset val="204"/>
      </rPr>
      <t>ВЦП</t>
    </r>
    <r>
      <rPr>
        <sz val="14"/>
        <color indexed="8"/>
        <rFont val="Times New Roman"/>
        <family val="1"/>
        <charset val="204"/>
      </rPr>
      <t xml:space="preserve"> «Обеспечение доступности и качества музейных и туристических услуг на территории Москаленского муниципального района Омской области» </t>
    </r>
  </si>
  <si>
    <t>Эффективность реализации мероприятия по целевым индикаторам/степень достижения значения целевого индикатора (процентов) (гр.7=гр.6/гр.5)*100</t>
  </si>
  <si>
    <t>Эффективность реализации подпрограммы муниципальной программы (далее подпрограмма) муниципальной программы (процентов)  гр.7*0,8+гр.10*0,2</t>
  </si>
  <si>
    <t>Уровень финансового обеспечения мероприятия (справочно)/оценка качества кассового исполнения (процентов)   гр.9/гр.8 *100</t>
  </si>
  <si>
    <t>Доля детей, получающих услуги в образовательных организациях в сфере культуры Москаленского муниципального района Омской области от общей численности детей Москаленского муниципального района Омской области</t>
  </si>
  <si>
    <t>РАСЧЕТ
 оценки эффективности реализации муниципальной программы Москаленского муниципального района Омской области 
Москаленского муниципального района Омской области «Развитие культуры Москаленского муниципального района Омской области» 
 (далее  - МП) за 2023 год</t>
  </si>
  <si>
    <t>Мероприятие 6: Реализация прочих мероприятий в области культуры</t>
  </si>
  <si>
    <t>Освоение финансирования на поощрение муниципальной управленческой команды</t>
  </si>
  <si>
    <t>Эффективность реализации мероприятий подпрограммы № 2 по целевым индикаторам</t>
  </si>
  <si>
    <t>Оценка качества кассового исполнения подпрограммы № 2</t>
  </si>
  <si>
    <t>Количество посетителей выездных экскурсий</t>
  </si>
  <si>
    <t>Мероприятие 3:Создание условий для развития туризма на территории Москаленского муниципального района Омской области</t>
  </si>
  <si>
    <t>6</t>
  </si>
  <si>
    <t>Доля работников, повысивших обрзовательный уровень</t>
  </si>
</sst>
</file>

<file path=xl/styles.xml><?xml version="1.0" encoding="utf-8"?>
<styleSheet xmlns="http://schemas.openxmlformats.org/spreadsheetml/2006/main">
  <numFmts count="1">
    <numFmt numFmtId="164" formatCode="#\ ##0.00"/>
  </numFmts>
  <fonts count="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80">
    <xf numFmtId="0" fontId="0" fillId="0" borderId="0" xfId="0"/>
    <xf numFmtId="0" fontId="4" fillId="0" borderId="0" xfId="2" applyFont="1" applyFill="1" applyBorder="1" applyAlignment="1">
      <alignment horizontal="center" vertical="top"/>
    </xf>
    <xf numFmtId="0" fontId="4" fillId="0" borderId="0" xfId="2" applyFont="1" applyFill="1" applyBorder="1" applyAlignment="1">
      <alignment wrapText="1"/>
    </xf>
    <xf numFmtId="0" fontId="4" fillId="0" borderId="0" xfId="2" applyFont="1" applyFill="1" applyBorder="1"/>
    <xf numFmtId="0" fontId="4" fillId="0" borderId="1" xfId="2" applyFont="1" applyFill="1" applyBorder="1" applyAlignment="1">
      <alignment horizontal="center" vertical="top" wrapText="1"/>
    </xf>
    <xf numFmtId="0" fontId="4" fillId="0" borderId="1" xfId="2" applyFont="1" applyFill="1" applyBorder="1" applyAlignment="1">
      <alignment horizontal="center" wrapText="1"/>
    </xf>
    <xf numFmtId="0" fontId="2" fillId="0" borderId="0" xfId="2" applyFont="1" applyFill="1" applyBorder="1" applyAlignment="1">
      <alignment horizontal="center" vertical="top"/>
    </xf>
    <xf numFmtId="49" fontId="4" fillId="2" borderId="1" xfId="2" applyNumberFormat="1" applyFont="1" applyFill="1" applyBorder="1" applyAlignment="1">
      <alignment horizontal="center" vertical="center" wrapText="1"/>
    </xf>
    <xf numFmtId="2" fontId="4" fillId="2" borderId="1" xfId="2" applyNumberFormat="1" applyFon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 wrapText="1"/>
    </xf>
    <xf numFmtId="3" fontId="4" fillId="2" borderId="1" xfId="2" applyNumberFormat="1" applyFont="1" applyFill="1" applyBorder="1" applyAlignment="1">
      <alignment horizontal="center" vertical="center" wrapText="1"/>
    </xf>
    <xf numFmtId="4" fontId="4" fillId="2" borderId="1" xfId="2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49" fontId="4" fillId="2" borderId="1" xfId="2" applyNumberFormat="1" applyFont="1" applyFill="1" applyBorder="1" applyAlignment="1">
      <alignment horizontal="center" vertical="top"/>
    </xf>
    <xf numFmtId="0" fontId="4" fillId="2" borderId="1" xfId="2" applyFont="1" applyFill="1" applyBorder="1" applyAlignment="1">
      <alignment horizontal="center" vertical="center" wrapText="1"/>
    </xf>
    <xf numFmtId="49" fontId="4" fillId="2" borderId="1" xfId="2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2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wrapText="1"/>
    </xf>
    <xf numFmtId="0" fontId="0" fillId="2" borderId="0" xfId="0" applyFill="1"/>
    <xf numFmtId="0" fontId="4" fillId="2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right"/>
    </xf>
    <xf numFmtId="2" fontId="6" fillId="0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top" wrapText="1"/>
    </xf>
    <xf numFmtId="2" fontId="4" fillId="2" borderId="5" xfId="2" applyNumberFormat="1" applyFont="1" applyFill="1" applyBorder="1" applyAlignment="1">
      <alignment horizontal="center" vertical="top"/>
    </xf>
    <xf numFmtId="0" fontId="6" fillId="0" borderId="1" xfId="2" applyFont="1" applyFill="1" applyBorder="1" applyAlignment="1">
      <alignment horizontal="center" vertical="center" wrapText="1"/>
    </xf>
    <xf numFmtId="2" fontId="4" fillId="0" borderId="4" xfId="2" applyNumberFormat="1" applyFont="1" applyFill="1" applyBorder="1" applyAlignment="1">
      <alignment horizontal="center" vertical="center" wrapText="1"/>
    </xf>
    <xf numFmtId="2" fontId="4" fillId="2" borderId="4" xfId="2" applyNumberFormat="1" applyFont="1" applyFill="1" applyBorder="1" applyAlignment="1">
      <alignment horizontal="center" wrapText="1"/>
    </xf>
    <xf numFmtId="2" fontId="4" fillId="2" borderId="1" xfId="2" applyNumberFormat="1" applyFont="1" applyFill="1" applyBorder="1" applyAlignment="1">
      <alignment horizontal="center" wrapText="1"/>
    </xf>
    <xf numFmtId="2" fontId="4" fillId="0" borderId="1" xfId="2" applyNumberFormat="1" applyFont="1" applyFill="1" applyBorder="1" applyAlignment="1">
      <alignment horizontal="center" wrapText="1"/>
    </xf>
    <xf numFmtId="2" fontId="4" fillId="2" borderId="5" xfId="2" applyNumberFormat="1" applyFont="1" applyFill="1" applyBorder="1" applyAlignment="1">
      <alignment horizontal="center" wrapText="1"/>
    </xf>
    <xf numFmtId="2" fontId="4" fillId="2" borderId="4" xfId="2" applyNumberFormat="1" applyFont="1" applyFill="1" applyBorder="1" applyAlignment="1">
      <alignment horizontal="center" vertical="center" wrapText="1"/>
    </xf>
    <xf numFmtId="2" fontId="4" fillId="0" borderId="5" xfId="2" applyNumberFormat="1" applyFont="1" applyFill="1" applyBorder="1" applyAlignment="1">
      <alignment horizontal="center" wrapText="1"/>
    </xf>
    <xf numFmtId="4" fontId="4" fillId="2" borderId="4" xfId="2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4" fontId="4" fillId="2" borderId="1" xfId="2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0" xfId="2" applyFont="1" applyFill="1" applyBorder="1" applyAlignment="1">
      <alignment horizontal="right"/>
    </xf>
    <xf numFmtId="0" fontId="4" fillId="0" borderId="0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6" fillId="0" borderId="6" xfId="2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49" fontId="4" fillId="2" borderId="3" xfId="2" applyNumberFormat="1" applyFont="1" applyFill="1" applyBorder="1" applyAlignment="1">
      <alignment horizontal="left" vertical="center" wrapText="1"/>
    </xf>
    <xf numFmtId="49" fontId="4" fillId="2" borderId="4" xfId="2" applyNumberFormat="1" applyFont="1" applyFill="1" applyBorder="1" applyAlignment="1">
      <alignment horizontal="left" vertical="center" wrapText="1"/>
    </xf>
    <xf numFmtId="49" fontId="4" fillId="2" borderId="5" xfId="2" applyNumberFormat="1" applyFont="1" applyFill="1" applyBorder="1" applyAlignment="1">
      <alignment horizontal="left" vertical="center" wrapText="1"/>
    </xf>
    <xf numFmtId="0" fontId="4" fillId="2" borderId="3" xfId="2" applyFont="1" applyFill="1" applyBorder="1" applyAlignment="1">
      <alignment horizontal="left" vertical="top" wrapText="1"/>
    </xf>
    <xf numFmtId="0" fontId="4" fillId="2" borderId="4" xfId="2" applyFont="1" applyFill="1" applyBorder="1" applyAlignment="1">
      <alignment horizontal="left" vertical="top" wrapText="1"/>
    </xf>
    <xf numFmtId="0" fontId="4" fillId="2" borderId="5" xfId="2" applyFont="1" applyFill="1" applyBorder="1" applyAlignment="1">
      <alignment horizontal="left" vertical="top" wrapText="1"/>
    </xf>
    <xf numFmtId="0" fontId="4" fillId="2" borderId="1" xfId="2" applyFont="1" applyFill="1" applyBorder="1" applyAlignment="1">
      <alignment horizontal="left" vertical="top"/>
    </xf>
    <xf numFmtId="0" fontId="4" fillId="0" borderId="3" xfId="2" applyFont="1" applyFill="1" applyBorder="1" applyAlignment="1">
      <alignment horizontal="left" vertical="top" wrapText="1"/>
    </xf>
    <xf numFmtId="0" fontId="4" fillId="0" borderId="4" xfId="2" applyFont="1" applyFill="1" applyBorder="1" applyAlignment="1">
      <alignment horizontal="left" vertical="top" wrapText="1"/>
    </xf>
    <xf numFmtId="0" fontId="4" fillId="0" borderId="5" xfId="2" applyFont="1" applyFill="1" applyBorder="1" applyAlignment="1">
      <alignment horizontal="left" vertical="top" wrapText="1"/>
    </xf>
    <xf numFmtId="4" fontId="4" fillId="2" borderId="1" xfId="2" applyNumberFormat="1" applyFont="1" applyFill="1" applyBorder="1" applyAlignment="1">
      <alignment horizontal="left" vertical="center" wrapText="1"/>
    </xf>
    <xf numFmtId="0" fontId="4" fillId="0" borderId="3" xfId="2" applyFont="1" applyFill="1" applyBorder="1" applyAlignment="1">
      <alignment horizontal="center" vertical="top" wrapText="1"/>
    </xf>
    <xf numFmtId="0" fontId="4" fillId="0" borderId="4" xfId="2" applyFont="1" applyFill="1" applyBorder="1" applyAlignment="1">
      <alignment horizontal="center" vertical="top" wrapText="1"/>
    </xf>
    <xf numFmtId="0" fontId="4" fillId="0" borderId="5" xfId="2" applyFont="1" applyFill="1" applyBorder="1" applyAlignment="1">
      <alignment horizontal="center" vertical="top" wrapText="1"/>
    </xf>
    <xf numFmtId="0" fontId="4" fillId="0" borderId="0" xfId="2" applyFont="1" applyFill="1" applyBorder="1" applyAlignment="1">
      <alignment horizontal="left" wrapText="1"/>
    </xf>
    <xf numFmtId="0" fontId="4" fillId="2" borderId="3" xfId="2" applyFont="1" applyFill="1" applyBorder="1" applyAlignment="1">
      <alignment horizontal="left" vertical="top"/>
    </xf>
    <xf numFmtId="0" fontId="4" fillId="2" borderId="4" xfId="2" applyFont="1" applyFill="1" applyBorder="1" applyAlignment="1">
      <alignment horizontal="left" vertical="top"/>
    </xf>
    <xf numFmtId="0" fontId="4" fillId="2" borderId="5" xfId="2" applyFont="1" applyFill="1" applyBorder="1" applyAlignment="1">
      <alignment horizontal="left" vertical="top"/>
    </xf>
    <xf numFmtId="0" fontId="6" fillId="2" borderId="3" xfId="2" applyFont="1" applyFill="1" applyBorder="1" applyAlignment="1">
      <alignment horizontal="left" vertical="top" wrapText="1"/>
    </xf>
    <xf numFmtId="0" fontId="6" fillId="2" borderId="4" xfId="2" applyFont="1" applyFill="1" applyBorder="1" applyAlignment="1">
      <alignment horizontal="left" vertical="top" wrapText="1"/>
    </xf>
    <xf numFmtId="0" fontId="6" fillId="2" borderId="5" xfId="2" applyFont="1" applyFill="1" applyBorder="1" applyAlignment="1">
      <alignment horizontal="left" vertical="top" wrapText="1"/>
    </xf>
    <xf numFmtId="49" fontId="4" fillId="2" borderId="1" xfId="2" applyNumberFormat="1" applyFont="1" applyFill="1" applyBorder="1" applyAlignment="1">
      <alignment horizontal="left" vertical="top" wrapText="1"/>
    </xf>
    <xf numFmtId="49" fontId="6" fillId="2" borderId="3" xfId="2" applyNumberFormat="1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</cellXfs>
  <cellStyles count="3">
    <cellStyle name="Обычный" xfId="0" builtinId="0"/>
    <cellStyle name="Обычный 2" xfId="1"/>
    <cellStyle name="Обычный_Расчет индикаторов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5"/>
  <sheetViews>
    <sheetView tabSelected="1" topLeftCell="A59" zoomScale="75" zoomScaleNormal="75" workbookViewId="0">
      <selection activeCell="C59" sqref="C59"/>
    </sheetView>
  </sheetViews>
  <sheetFormatPr defaultRowHeight="14.5"/>
  <cols>
    <col min="1" max="1" width="7.54296875" customWidth="1"/>
    <col min="2" max="2" width="34.7265625" customWidth="1"/>
    <col min="3" max="3" width="37" customWidth="1"/>
    <col min="4" max="4" width="13.1796875" customWidth="1"/>
    <col min="5" max="5" width="11.26953125" customWidth="1"/>
    <col min="6" max="6" width="11.1796875" customWidth="1"/>
    <col min="7" max="7" width="19.26953125" customWidth="1"/>
    <col min="8" max="8" width="17.26953125" customWidth="1"/>
    <col min="9" max="9" width="21" customWidth="1"/>
    <col min="10" max="10" width="20.453125" customWidth="1"/>
    <col min="11" max="11" width="21.81640625" customWidth="1"/>
  </cols>
  <sheetData>
    <row r="1" spans="1:11" ht="18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76.5" customHeight="1">
      <c r="A2" s="41" t="s">
        <v>85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18">
      <c r="A3" s="1"/>
      <c r="B3" s="2"/>
      <c r="C3" s="2"/>
      <c r="D3" s="2"/>
      <c r="E3" s="2"/>
      <c r="F3" s="2"/>
      <c r="G3" s="2"/>
      <c r="H3" s="2"/>
      <c r="I3" s="2"/>
      <c r="J3" s="2"/>
      <c r="K3" s="3"/>
    </row>
    <row r="4" spans="1:11" ht="67.5" customHeight="1">
      <c r="A4" s="42" t="s">
        <v>1</v>
      </c>
      <c r="B4" s="42" t="s">
        <v>11</v>
      </c>
      <c r="C4" s="45" t="s">
        <v>12</v>
      </c>
      <c r="D4" s="46"/>
      <c r="E4" s="46"/>
      <c r="F4" s="47"/>
      <c r="G4" s="48" t="s">
        <v>81</v>
      </c>
      <c r="H4" s="51" t="s">
        <v>13</v>
      </c>
      <c r="I4" s="52"/>
      <c r="J4" s="48" t="s">
        <v>83</v>
      </c>
      <c r="K4" s="48" t="s">
        <v>82</v>
      </c>
    </row>
    <row r="5" spans="1:11" ht="18.75" customHeight="1">
      <c r="A5" s="43"/>
      <c r="B5" s="43"/>
      <c r="C5" s="42" t="s">
        <v>2</v>
      </c>
      <c r="D5" s="42" t="s">
        <v>3</v>
      </c>
      <c r="E5" s="45" t="s">
        <v>4</v>
      </c>
      <c r="F5" s="47"/>
      <c r="G5" s="49"/>
      <c r="H5" s="53"/>
      <c r="I5" s="54"/>
      <c r="J5" s="49"/>
      <c r="K5" s="49"/>
    </row>
    <row r="6" spans="1:11" ht="154.5" customHeight="1">
      <c r="A6" s="44"/>
      <c r="B6" s="44"/>
      <c r="C6" s="44"/>
      <c r="D6" s="44"/>
      <c r="E6" s="12" t="s">
        <v>6</v>
      </c>
      <c r="F6" s="12" t="s">
        <v>14</v>
      </c>
      <c r="G6" s="50"/>
      <c r="H6" s="25" t="s">
        <v>6</v>
      </c>
      <c r="I6" s="25" t="s">
        <v>14</v>
      </c>
      <c r="J6" s="50"/>
      <c r="K6" s="50"/>
    </row>
    <row r="7" spans="1:11" ht="18">
      <c r="A7" s="4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</row>
    <row r="8" spans="1:11" ht="18">
      <c r="A8" s="66" t="s">
        <v>58</v>
      </c>
      <c r="B8" s="67"/>
      <c r="C8" s="67"/>
      <c r="D8" s="67"/>
      <c r="E8" s="67"/>
      <c r="F8" s="67"/>
      <c r="G8" s="67"/>
      <c r="H8" s="67"/>
      <c r="I8" s="67"/>
      <c r="J8" s="67"/>
      <c r="K8" s="68"/>
    </row>
    <row r="9" spans="1:11" s="19" customFormat="1" ht="30.65" customHeight="1">
      <c r="A9" s="58" t="s">
        <v>73</v>
      </c>
      <c r="B9" s="59"/>
      <c r="C9" s="59"/>
      <c r="D9" s="59"/>
      <c r="E9" s="59"/>
      <c r="F9" s="59"/>
      <c r="G9" s="59"/>
      <c r="H9" s="59"/>
      <c r="I9" s="59"/>
      <c r="J9" s="59"/>
      <c r="K9" s="60"/>
    </row>
    <row r="10" spans="1:11" ht="28" customHeight="1">
      <c r="A10" s="62" t="s">
        <v>75</v>
      </c>
      <c r="B10" s="63"/>
      <c r="C10" s="63"/>
      <c r="D10" s="63"/>
      <c r="E10" s="63"/>
      <c r="F10" s="63"/>
      <c r="G10" s="63"/>
      <c r="H10" s="63"/>
      <c r="I10" s="63"/>
      <c r="J10" s="63"/>
      <c r="K10" s="64"/>
    </row>
    <row r="11" spans="1:11" ht="37" customHeight="1">
      <c r="A11" s="55" t="s">
        <v>57</v>
      </c>
      <c r="B11" s="56"/>
      <c r="C11" s="56"/>
      <c r="D11" s="56"/>
      <c r="E11" s="56"/>
      <c r="F11" s="56"/>
      <c r="G11" s="56"/>
      <c r="H11" s="56"/>
      <c r="I11" s="56"/>
      <c r="J11" s="56"/>
      <c r="K11" s="57"/>
    </row>
    <row r="12" spans="1:11" ht="90">
      <c r="A12" s="13" t="s">
        <v>7</v>
      </c>
      <c r="B12" s="20" t="s">
        <v>59</v>
      </c>
      <c r="C12" s="23" t="s">
        <v>74</v>
      </c>
      <c r="D12" s="14" t="s">
        <v>22</v>
      </c>
      <c r="E12" s="17">
        <v>0.5</v>
      </c>
      <c r="F12" s="17">
        <v>0.5</v>
      </c>
      <c r="G12" s="26">
        <f>F12/E12*100</f>
        <v>100</v>
      </c>
      <c r="H12" s="11">
        <v>2908343.24</v>
      </c>
      <c r="I12" s="11">
        <v>2908343.24</v>
      </c>
      <c r="J12" s="26">
        <f>+I12/H12*100</f>
        <v>100</v>
      </c>
      <c r="K12" s="11" t="s">
        <v>0</v>
      </c>
    </row>
    <row r="13" spans="1:11" ht="72">
      <c r="A13" s="13" t="s">
        <v>8</v>
      </c>
      <c r="B13" s="20" t="s">
        <v>60</v>
      </c>
      <c r="C13" s="38" t="s">
        <v>87</v>
      </c>
      <c r="D13" s="14" t="s">
        <v>22</v>
      </c>
      <c r="E13" s="17">
        <v>5</v>
      </c>
      <c r="F13" s="17">
        <v>5</v>
      </c>
      <c r="G13" s="26">
        <f>F13/E13*100</f>
        <v>100</v>
      </c>
      <c r="H13" s="11">
        <v>88595.93</v>
      </c>
      <c r="I13" s="11">
        <v>88595.93</v>
      </c>
      <c r="J13" s="26">
        <f>+I13/H13*100</f>
        <v>100</v>
      </c>
      <c r="K13" s="11" t="s">
        <v>0</v>
      </c>
    </row>
    <row r="14" spans="1:11" ht="36.75" customHeight="1">
      <c r="A14" s="39" t="s">
        <v>61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</row>
    <row r="15" spans="1:11" ht="72">
      <c r="A15" s="13" t="s">
        <v>9</v>
      </c>
      <c r="B15" s="20" t="s">
        <v>63</v>
      </c>
      <c r="C15" s="20" t="s">
        <v>62</v>
      </c>
      <c r="D15" s="14" t="s">
        <v>39</v>
      </c>
      <c r="E15" s="17">
        <v>62</v>
      </c>
      <c r="F15" s="17">
        <v>62</v>
      </c>
      <c r="G15" s="26">
        <f>F15/E15*100</f>
        <v>100</v>
      </c>
      <c r="H15" s="21">
        <v>2812819.63</v>
      </c>
      <c r="I15" s="22">
        <v>2812819.63</v>
      </c>
      <c r="J15" s="26">
        <f>+I15/H15*100</f>
        <v>100</v>
      </c>
      <c r="K15" s="11" t="s">
        <v>0</v>
      </c>
    </row>
    <row r="16" spans="1:11" ht="167.5" customHeight="1">
      <c r="A16" s="13" t="s">
        <v>10</v>
      </c>
      <c r="B16" s="20" t="s">
        <v>64</v>
      </c>
      <c r="C16" s="20" t="s">
        <v>65</v>
      </c>
      <c r="D16" s="14" t="s">
        <v>22</v>
      </c>
      <c r="E16" s="17">
        <v>10</v>
      </c>
      <c r="F16" s="17">
        <v>10</v>
      </c>
      <c r="G16" s="26">
        <f t="shared" ref="G16:G17" si="0">F16/E16*100</f>
        <v>100</v>
      </c>
      <c r="H16" s="11">
        <v>12381650.689999999</v>
      </c>
      <c r="I16" s="11">
        <v>12381650.689999999</v>
      </c>
      <c r="J16" s="26">
        <f t="shared" ref="J16:J17" si="1">+I16/H16*100</f>
        <v>100</v>
      </c>
      <c r="K16" s="11" t="s">
        <v>0</v>
      </c>
    </row>
    <row r="17" spans="1:11" ht="205.5" customHeight="1">
      <c r="A17" s="13" t="s">
        <v>66</v>
      </c>
      <c r="B17" s="20" t="s">
        <v>68</v>
      </c>
      <c r="C17" s="20" t="s">
        <v>67</v>
      </c>
      <c r="D17" s="14" t="s">
        <v>22</v>
      </c>
      <c r="E17" s="17">
        <v>100</v>
      </c>
      <c r="F17" s="17">
        <v>100</v>
      </c>
      <c r="G17" s="26">
        <f t="shared" si="0"/>
        <v>100</v>
      </c>
      <c r="H17" s="11">
        <v>6311604</v>
      </c>
      <c r="I17" s="11">
        <v>6311604</v>
      </c>
      <c r="J17" s="26">
        <f t="shared" si="1"/>
        <v>100</v>
      </c>
      <c r="K17" s="11" t="s">
        <v>0</v>
      </c>
    </row>
    <row r="18" spans="1:11" ht="205.5" customHeight="1">
      <c r="A18" s="13" t="s">
        <v>92</v>
      </c>
      <c r="B18" s="34" t="s">
        <v>86</v>
      </c>
      <c r="C18" s="38" t="s">
        <v>93</v>
      </c>
      <c r="D18" s="14" t="s">
        <v>22</v>
      </c>
      <c r="E18" s="17">
        <v>100</v>
      </c>
      <c r="F18" s="17">
        <v>100</v>
      </c>
      <c r="G18" s="26">
        <f t="shared" ref="G18" si="2">F18/E18*100</f>
        <v>100</v>
      </c>
      <c r="H18" s="11">
        <v>41500</v>
      </c>
      <c r="I18" s="11">
        <v>41500</v>
      </c>
      <c r="J18" s="26">
        <f t="shared" ref="J18" si="3">+I18/H18*100</f>
        <v>100</v>
      </c>
      <c r="K18" s="11" t="s">
        <v>0</v>
      </c>
    </row>
    <row r="19" spans="1:11" s="19" customFormat="1" ht="39" customHeight="1">
      <c r="A19" s="39" t="s">
        <v>15</v>
      </c>
      <c r="B19" s="39"/>
      <c r="C19" s="39"/>
      <c r="D19" s="39"/>
      <c r="E19" s="39"/>
      <c r="F19" s="39"/>
      <c r="G19" s="27">
        <f>((G12+G13)/2+(G15+G16+G17+G18))/(4+1)</f>
        <v>100</v>
      </c>
      <c r="H19" s="39" t="s">
        <v>17</v>
      </c>
      <c r="I19" s="39"/>
      <c r="J19" s="28">
        <f>(I12+I13+I15+I16+I17)/(H12+H13+H15+H16+H17)*100</f>
        <v>100</v>
      </c>
      <c r="K19" s="18" t="s">
        <v>0</v>
      </c>
    </row>
    <row r="20" spans="1:11" ht="39.75" customHeight="1">
      <c r="A20" s="61" t="s">
        <v>16</v>
      </c>
      <c r="B20" s="61"/>
      <c r="C20" s="61"/>
      <c r="D20" s="61"/>
      <c r="E20" s="61"/>
      <c r="F20" s="61"/>
      <c r="G20" s="27">
        <f>+G19</f>
        <v>100</v>
      </c>
      <c r="H20" s="65" t="s">
        <v>21</v>
      </c>
      <c r="I20" s="65"/>
      <c r="J20" s="29">
        <f>J19</f>
        <v>100</v>
      </c>
      <c r="K20" s="5" t="s">
        <v>0</v>
      </c>
    </row>
    <row r="21" spans="1:11" ht="26.15" customHeight="1">
      <c r="A21" s="61" t="s">
        <v>18</v>
      </c>
      <c r="B21" s="61"/>
      <c r="C21" s="61"/>
      <c r="D21" s="61"/>
      <c r="E21" s="61"/>
      <c r="F21" s="61"/>
      <c r="G21" s="61"/>
      <c r="H21" s="61"/>
      <c r="I21" s="61"/>
      <c r="J21" s="61"/>
      <c r="K21" s="30">
        <f>+(G20*0.8)+(J20*0.2)</f>
        <v>100</v>
      </c>
    </row>
    <row r="22" spans="1:11" ht="27" customHeight="1">
      <c r="A22" s="70" t="s">
        <v>69</v>
      </c>
      <c r="B22" s="71"/>
      <c r="C22" s="71"/>
      <c r="D22" s="71"/>
      <c r="E22" s="71"/>
      <c r="F22" s="71"/>
      <c r="G22" s="71"/>
      <c r="H22" s="71"/>
      <c r="I22" s="71"/>
      <c r="J22" s="71"/>
      <c r="K22" s="72"/>
    </row>
    <row r="23" spans="1:11" ht="29.5" customHeight="1">
      <c r="A23" s="58" t="s">
        <v>76</v>
      </c>
      <c r="B23" s="59"/>
      <c r="C23" s="59"/>
      <c r="D23" s="59"/>
      <c r="E23" s="59"/>
      <c r="F23" s="59"/>
      <c r="G23" s="59"/>
      <c r="H23" s="59"/>
      <c r="I23" s="59"/>
      <c r="J23" s="59"/>
      <c r="K23" s="60"/>
    </row>
    <row r="24" spans="1:11" ht="42.75" customHeight="1">
      <c r="A24" s="39" t="s">
        <v>61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</row>
    <row r="25" spans="1:11" ht="112.5" customHeight="1">
      <c r="A25" s="9" t="s">
        <v>7</v>
      </c>
      <c r="B25" s="15" t="s">
        <v>24</v>
      </c>
      <c r="C25" s="15" t="s">
        <v>25</v>
      </c>
      <c r="D25" s="7" t="s">
        <v>26</v>
      </c>
      <c r="E25" s="10">
        <v>80000</v>
      </c>
      <c r="F25" s="10">
        <v>80000</v>
      </c>
      <c r="G25" s="11">
        <f>F25/E25*100</f>
        <v>100</v>
      </c>
      <c r="H25" s="11">
        <v>4967586.67</v>
      </c>
      <c r="I25" s="11">
        <v>4967586.67</v>
      </c>
      <c r="J25" s="8">
        <f>I25/H25*100</f>
        <v>100</v>
      </c>
      <c r="K25" s="8" t="s">
        <v>0</v>
      </c>
    </row>
    <row r="26" spans="1:11" ht="181.5" customHeight="1">
      <c r="A26" s="7" t="s">
        <v>8</v>
      </c>
      <c r="B26" s="15" t="s">
        <v>31</v>
      </c>
      <c r="C26" s="15" t="s">
        <v>28</v>
      </c>
      <c r="D26" s="7" t="s">
        <v>5</v>
      </c>
      <c r="E26" s="10">
        <v>100</v>
      </c>
      <c r="F26" s="10">
        <v>100</v>
      </c>
      <c r="G26" s="11">
        <f>F26/E26*100</f>
        <v>100</v>
      </c>
      <c r="H26" s="11">
        <v>21701730.129999999</v>
      </c>
      <c r="I26" s="11">
        <v>21701730.129999999</v>
      </c>
      <c r="J26" s="8">
        <f>I26/H26*100</f>
        <v>100</v>
      </c>
      <c r="K26" s="8" t="s">
        <v>0</v>
      </c>
    </row>
    <row r="27" spans="1:11" s="19" customFormat="1" ht="39.65" customHeight="1">
      <c r="A27" s="7"/>
      <c r="B27" s="77" t="s">
        <v>15</v>
      </c>
      <c r="C27" s="78"/>
      <c r="D27" s="78"/>
      <c r="E27" s="78"/>
      <c r="F27" s="79"/>
      <c r="G27" s="11">
        <f>(G25+G26)/2</f>
        <v>100</v>
      </c>
      <c r="H27" s="39" t="s">
        <v>17</v>
      </c>
      <c r="I27" s="39"/>
      <c r="J27" s="8">
        <f>(I25+I26)/(H25+H26)*100</f>
        <v>100</v>
      </c>
      <c r="K27" s="8"/>
    </row>
    <row r="28" spans="1:11" ht="18">
      <c r="A28" s="76" t="s">
        <v>70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</row>
    <row r="29" spans="1:11" ht="45" customHeight="1">
      <c r="A29" s="39" t="s">
        <v>61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11" ht="175.5" customHeight="1">
      <c r="A30" s="13" t="s">
        <v>9</v>
      </c>
      <c r="B30" s="16" t="s">
        <v>29</v>
      </c>
      <c r="C30" s="16" t="s">
        <v>30</v>
      </c>
      <c r="D30" s="14" t="s">
        <v>22</v>
      </c>
      <c r="E30" s="10">
        <v>3</v>
      </c>
      <c r="F30" s="10">
        <v>3</v>
      </c>
      <c r="G30" s="26">
        <f>F30/E30*100</f>
        <v>100</v>
      </c>
      <c r="H30" s="11">
        <v>105197</v>
      </c>
      <c r="I30" s="11">
        <v>105197</v>
      </c>
      <c r="J30" s="26">
        <f>+I30/H30*100</f>
        <v>100</v>
      </c>
      <c r="K30" s="11" t="s">
        <v>0</v>
      </c>
    </row>
    <row r="31" spans="1:11" s="19" customFormat="1" ht="38.15" customHeight="1">
      <c r="A31" s="13"/>
      <c r="B31" s="77" t="s">
        <v>15</v>
      </c>
      <c r="C31" s="78"/>
      <c r="D31" s="78"/>
      <c r="E31" s="78"/>
      <c r="F31" s="79"/>
      <c r="G31" s="31">
        <f>G30</f>
        <v>100</v>
      </c>
      <c r="H31" s="39" t="s">
        <v>17</v>
      </c>
      <c r="I31" s="39"/>
      <c r="J31" s="31">
        <f>I30/H30*100</f>
        <v>100</v>
      </c>
      <c r="K31" s="11"/>
    </row>
    <row r="32" spans="1:11" s="19" customFormat="1" ht="38.15" customHeight="1">
      <c r="A32" s="61" t="s">
        <v>88</v>
      </c>
      <c r="B32" s="61"/>
      <c r="C32" s="61"/>
      <c r="D32" s="61"/>
      <c r="E32" s="61"/>
      <c r="F32" s="61"/>
      <c r="G32" s="27">
        <f>(G27+G31)/2</f>
        <v>100</v>
      </c>
      <c r="H32" s="65" t="s">
        <v>89</v>
      </c>
      <c r="I32" s="65"/>
      <c r="J32" s="28">
        <f>(J27+J31)/2</f>
        <v>100</v>
      </c>
      <c r="K32" s="5" t="s">
        <v>0</v>
      </c>
    </row>
    <row r="33" spans="1:11" ht="29.5" customHeight="1">
      <c r="A33" s="61" t="s">
        <v>19</v>
      </c>
      <c r="B33" s="61"/>
      <c r="C33" s="61"/>
      <c r="D33" s="61"/>
      <c r="E33" s="61"/>
      <c r="F33" s="61"/>
      <c r="G33" s="61"/>
      <c r="H33" s="61"/>
      <c r="I33" s="61"/>
      <c r="J33" s="61"/>
      <c r="K33" s="32">
        <f>+(G31*0.8)+(J31*0.2)</f>
        <v>100</v>
      </c>
    </row>
    <row r="34" spans="1:11" s="19" customFormat="1" ht="28.5" customHeight="1">
      <c r="A34" s="58" t="s">
        <v>71</v>
      </c>
      <c r="B34" s="59"/>
      <c r="C34" s="59"/>
      <c r="D34" s="59"/>
      <c r="E34" s="59"/>
      <c r="F34" s="59"/>
      <c r="G34" s="59"/>
      <c r="H34" s="59"/>
      <c r="I34" s="59"/>
      <c r="J34" s="59"/>
      <c r="K34" s="60"/>
    </row>
    <row r="35" spans="1:11" s="19" customFormat="1" ht="36" customHeight="1">
      <c r="A35" s="58" t="s">
        <v>80</v>
      </c>
      <c r="B35" s="59"/>
      <c r="C35" s="59"/>
      <c r="D35" s="59"/>
      <c r="E35" s="59"/>
      <c r="F35" s="59"/>
      <c r="G35" s="59"/>
      <c r="H35" s="59"/>
      <c r="I35" s="59"/>
      <c r="J35" s="59"/>
      <c r="K35" s="60"/>
    </row>
    <row r="36" spans="1:11" s="19" customFormat="1" ht="39.75" customHeight="1">
      <c r="A36" s="58" t="s">
        <v>61</v>
      </c>
      <c r="B36" s="59"/>
      <c r="C36" s="59"/>
      <c r="D36" s="59"/>
      <c r="E36" s="59"/>
      <c r="F36" s="59"/>
      <c r="G36" s="59"/>
      <c r="H36" s="59"/>
      <c r="I36" s="59"/>
      <c r="J36" s="59"/>
      <c r="K36" s="60"/>
    </row>
    <row r="37" spans="1:11" s="19" customFormat="1" ht="70" customHeight="1">
      <c r="A37" s="13" t="s">
        <v>7</v>
      </c>
      <c r="B37" s="34" t="s">
        <v>32</v>
      </c>
      <c r="C37" s="34" t="s">
        <v>33</v>
      </c>
      <c r="D37" s="14" t="s">
        <v>23</v>
      </c>
      <c r="E37" s="17">
        <v>10000</v>
      </c>
      <c r="F37" s="17">
        <v>10000</v>
      </c>
      <c r="G37" s="31">
        <f>(F37/E37)*100</f>
        <v>100</v>
      </c>
      <c r="H37" s="11">
        <v>301777.74</v>
      </c>
      <c r="I37" s="11">
        <v>301777.74</v>
      </c>
      <c r="J37" s="31">
        <f>+I37/H37*100</f>
        <v>100</v>
      </c>
      <c r="K37" s="37" t="s">
        <v>0</v>
      </c>
    </row>
    <row r="38" spans="1:11" s="19" customFormat="1" ht="171.75" customHeight="1">
      <c r="A38" s="13" t="s">
        <v>8</v>
      </c>
      <c r="B38" s="36" t="s">
        <v>31</v>
      </c>
      <c r="C38" s="34" t="s">
        <v>28</v>
      </c>
      <c r="D38" s="14" t="s">
        <v>22</v>
      </c>
      <c r="E38" s="17">
        <v>100</v>
      </c>
      <c r="F38" s="17">
        <v>100</v>
      </c>
      <c r="G38" s="31">
        <f t="shared" ref="G38:G39" si="4">(F38/E38)*100</f>
        <v>100</v>
      </c>
      <c r="H38" s="11">
        <v>2737314.13</v>
      </c>
      <c r="I38" s="11">
        <v>2737314.13</v>
      </c>
      <c r="J38" s="31">
        <f t="shared" ref="J38" si="5">+I38/H38*100</f>
        <v>100</v>
      </c>
      <c r="K38" s="37" t="s">
        <v>0</v>
      </c>
    </row>
    <row r="39" spans="1:11" s="19" customFormat="1" ht="96" customHeight="1">
      <c r="A39" s="13" t="s">
        <v>9</v>
      </c>
      <c r="B39" s="36" t="s">
        <v>91</v>
      </c>
      <c r="C39" s="35" t="s">
        <v>90</v>
      </c>
      <c r="D39" s="14" t="s">
        <v>23</v>
      </c>
      <c r="E39" s="17">
        <v>400</v>
      </c>
      <c r="F39" s="17">
        <v>400</v>
      </c>
      <c r="G39" s="31">
        <f t="shared" si="4"/>
        <v>100</v>
      </c>
      <c r="H39" s="11">
        <v>0</v>
      </c>
      <c r="I39" s="11">
        <v>0</v>
      </c>
      <c r="J39" s="31">
        <v>0</v>
      </c>
      <c r="K39" s="37" t="s">
        <v>0</v>
      </c>
    </row>
    <row r="40" spans="1:11" s="19" customFormat="1" ht="36" customHeight="1">
      <c r="A40" s="39" t="s">
        <v>15</v>
      </c>
      <c r="B40" s="39"/>
      <c r="C40" s="39"/>
      <c r="D40" s="39"/>
      <c r="E40" s="39"/>
      <c r="F40" s="39"/>
      <c r="G40" s="27">
        <f>(G37+G38+G39)/3</f>
        <v>100</v>
      </c>
      <c r="H40" s="39" t="s">
        <v>17</v>
      </c>
      <c r="I40" s="39"/>
      <c r="J40" s="28">
        <f>(I37+I38+I39)/(H37+H38+H39)*100</f>
        <v>100</v>
      </c>
      <c r="K40" s="18" t="s">
        <v>0</v>
      </c>
    </row>
    <row r="41" spans="1:11" s="19" customFormat="1" ht="39.75" customHeight="1">
      <c r="A41" s="61" t="s">
        <v>34</v>
      </c>
      <c r="B41" s="61"/>
      <c r="C41" s="61"/>
      <c r="D41" s="61"/>
      <c r="E41" s="61"/>
      <c r="F41" s="61"/>
      <c r="G41" s="27">
        <f>+G40</f>
        <v>100</v>
      </c>
      <c r="H41" s="65" t="s">
        <v>49</v>
      </c>
      <c r="I41" s="65"/>
      <c r="J41" s="28">
        <f>J40</f>
        <v>100</v>
      </c>
      <c r="K41" s="18" t="s">
        <v>0</v>
      </c>
    </row>
    <row r="42" spans="1:11" ht="45.75" customHeight="1">
      <c r="A42" s="61" t="s">
        <v>53</v>
      </c>
      <c r="B42" s="61"/>
      <c r="C42" s="61"/>
      <c r="D42" s="61"/>
      <c r="E42" s="61"/>
      <c r="F42" s="61"/>
      <c r="G42" s="61"/>
      <c r="H42" s="61"/>
      <c r="I42" s="61"/>
      <c r="J42" s="61"/>
      <c r="K42" s="30">
        <f>+(G41*0.8)+(J41*0.2)</f>
        <v>100</v>
      </c>
    </row>
    <row r="43" spans="1:11" ht="18.75" customHeight="1">
      <c r="A43" s="70" t="s">
        <v>72</v>
      </c>
      <c r="B43" s="71"/>
      <c r="C43" s="71"/>
      <c r="D43" s="71"/>
      <c r="E43" s="71"/>
      <c r="F43" s="71"/>
      <c r="G43" s="71"/>
      <c r="H43" s="71"/>
      <c r="I43" s="71"/>
      <c r="J43" s="71"/>
      <c r="K43" s="72"/>
    </row>
    <row r="44" spans="1:11" s="19" customFormat="1" ht="35.25" customHeight="1">
      <c r="A44" s="73" t="s">
        <v>79</v>
      </c>
      <c r="B44" s="74"/>
      <c r="C44" s="74"/>
      <c r="D44" s="74"/>
      <c r="E44" s="74"/>
      <c r="F44" s="74"/>
      <c r="G44" s="74"/>
      <c r="H44" s="74"/>
      <c r="I44" s="74"/>
      <c r="J44" s="74"/>
      <c r="K44" s="75"/>
    </row>
    <row r="45" spans="1:11" ht="42.75" customHeight="1">
      <c r="A45" s="58" t="s">
        <v>61</v>
      </c>
      <c r="B45" s="59"/>
      <c r="C45" s="59"/>
      <c r="D45" s="59"/>
      <c r="E45" s="59"/>
      <c r="F45" s="59"/>
      <c r="G45" s="59"/>
      <c r="H45" s="59"/>
      <c r="I45" s="59"/>
      <c r="J45" s="59"/>
      <c r="K45" s="60"/>
    </row>
    <row r="46" spans="1:11" ht="36">
      <c r="A46" s="9" t="s">
        <v>7</v>
      </c>
      <c r="B46" s="15" t="s">
        <v>35</v>
      </c>
      <c r="C46" s="15" t="s">
        <v>36</v>
      </c>
      <c r="D46" s="7" t="s">
        <v>26</v>
      </c>
      <c r="E46" s="10">
        <v>102000</v>
      </c>
      <c r="F46" s="10">
        <v>102000</v>
      </c>
      <c r="G46" s="11">
        <f t="shared" ref="G46:G49" si="6">(F46/E46)*100</f>
        <v>100</v>
      </c>
      <c r="H46" s="11">
        <v>1614966.06</v>
      </c>
      <c r="I46" s="11">
        <v>1614966.06</v>
      </c>
      <c r="J46" s="8">
        <f>I46/H46*100</f>
        <v>100</v>
      </c>
      <c r="K46" s="8" t="s">
        <v>0</v>
      </c>
    </row>
    <row r="47" spans="1:11" ht="67.5" customHeight="1">
      <c r="A47" s="7" t="s">
        <v>8</v>
      </c>
      <c r="B47" s="15" t="s">
        <v>37</v>
      </c>
      <c r="C47" s="15" t="s">
        <v>38</v>
      </c>
      <c r="D47" s="7" t="s">
        <v>39</v>
      </c>
      <c r="E47" s="10">
        <v>200000</v>
      </c>
      <c r="F47" s="10">
        <v>200000</v>
      </c>
      <c r="G47" s="11">
        <f t="shared" si="6"/>
        <v>100</v>
      </c>
      <c r="H47" s="11">
        <v>321300</v>
      </c>
      <c r="I47" s="11">
        <v>321300</v>
      </c>
      <c r="J47" s="8">
        <f>I47/H47*100</f>
        <v>100</v>
      </c>
      <c r="K47" s="8" t="s">
        <v>0</v>
      </c>
    </row>
    <row r="48" spans="1:11" ht="177.75" customHeight="1">
      <c r="A48" s="7" t="s">
        <v>9</v>
      </c>
      <c r="B48" s="15" t="s">
        <v>27</v>
      </c>
      <c r="C48" s="15" t="s">
        <v>40</v>
      </c>
      <c r="D48" s="7" t="s">
        <v>22</v>
      </c>
      <c r="E48" s="10">
        <v>100</v>
      </c>
      <c r="F48" s="10">
        <v>100</v>
      </c>
      <c r="G48" s="11">
        <f t="shared" si="6"/>
        <v>100</v>
      </c>
      <c r="H48" s="11">
        <v>12474255.189999999</v>
      </c>
      <c r="I48" s="11">
        <v>12474255.189999999</v>
      </c>
      <c r="J48" s="8">
        <f t="shared" ref="J48:J49" si="7">I48/H48*100</f>
        <v>100</v>
      </c>
      <c r="K48" s="8" t="s">
        <v>0</v>
      </c>
    </row>
    <row r="49" spans="1:11" ht="112.5" customHeight="1">
      <c r="A49" s="7" t="s">
        <v>10</v>
      </c>
      <c r="B49" s="15" t="s">
        <v>42</v>
      </c>
      <c r="C49" s="15" t="s">
        <v>41</v>
      </c>
      <c r="D49" s="7" t="s">
        <v>39</v>
      </c>
      <c r="E49" s="10">
        <v>2000</v>
      </c>
      <c r="F49" s="10">
        <v>2000</v>
      </c>
      <c r="G49" s="11">
        <f t="shared" si="6"/>
        <v>100</v>
      </c>
      <c r="H49" s="11">
        <v>181772.73</v>
      </c>
      <c r="I49" s="11">
        <v>181772.73</v>
      </c>
      <c r="J49" s="8">
        <f t="shared" si="7"/>
        <v>100</v>
      </c>
      <c r="K49" s="8" t="s">
        <v>0</v>
      </c>
    </row>
    <row r="50" spans="1:11" s="19" customFormat="1" ht="36" customHeight="1">
      <c r="A50" s="39" t="s">
        <v>15</v>
      </c>
      <c r="B50" s="39"/>
      <c r="C50" s="39"/>
      <c r="D50" s="39"/>
      <c r="E50" s="39"/>
      <c r="F50" s="39"/>
      <c r="G50" s="33">
        <f>(G46+G47+G48+G49)/4</f>
        <v>100</v>
      </c>
      <c r="H50" s="39" t="s">
        <v>17</v>
      </c>
      <c r="I50" s="39"/>
      <c r="J50" s="28">
        <f>(I46+I47+I48+I49)/(H46+H47+H48+H49)*100</f>
        <v>100</v>
      </c>
      <c r="K50" s="18" t="s">
        <v>0</v>
      </c>
    </row>
    <row r="51" spans="1:11" ht="39.75" customHeight="1">
      <c r="A51" s="61" t="s">
        <v>50</v>
      </c>
      <c r="B51" s="61"/>
      <c r="C51" s="61"/>
      <c r="D51" s="61"/>
      <c r="E51" s="61"/>
      <c r="F51" s="61"/>
      <c r="G51" s="33">
        <f>(G47+G48+G49+G50)/4</f>
        <v>100</v>
      </c>
      <c r="H51" s="65" t="s">
        <v>51</v>
      </c>
      <c r="I51" s="65"/>
      <c r="J51" s="28">
        <f>J50</f>
        <v>100</v>
      </c>
      <c r="K51" s="5" t="s">
        <v>0</v>
      </c>
    </row>
    <row r="52" spans="1:11" ht="27.65" customHeight="1">
      <c r="A52" s="61" t="s">
        <v>52</v>
      </c>
      <c r="B52" s="61"/>
      <c r="C52" s="61"/>
      <c r="D52" s="61"/>
      <c r="E52" s="61"/>
      <c r="F52" s="61"/>
      <c r="G52" s="61"/>
      <c r="H52" s="61"/>
      <c r="I52" s="61"/>
      <c r="J52" s="61"/>
      <c r="K52" s="32">
        <f>+(G51*0.8)+(J51*0.2)</f>
        <v>100</v>
      </c>
    </row>
    <row r="53" spans="1:11" s="19" customFormat="1" ht="32.5" customHeight="1">
      <c r="A53" s="58" t="s">
        <v>77</v>
      </c>
      <c r="B53" s="59"/>
      <c r="C53" s="59"/>
      <c r="D53" s="59"/>
      <c r="E53" s="59"/>
      <c r="F53" s="59"/>
      <c r="G53" s="59"/>
      <c r="H53" s="59"/>
      <c r="I53" s="59"/>
      <c r="J53" s="59"/>
      <c r="K53" s="60"/>
    </row>
    <row r="54" spans="1:11" ht="35.25" customHeight="1">
      <c r="A54" s="73" t="s">
        <v>78</v>
      </c>
      <c r="B54" s="74"/>
      <c r="C54" s="74"/>
      <c r="D54" s="74"/>
      <c r="E54" s="74"/>
      <c r="F54" s="74"/>
      <c r="G54" s="74"/>
      <c r="H54" s="74"/>
      <c r="I54" s="74"/>
      <c r="J54" s="74"/>
      <c r="K54" s="75"/>
    </row>
    <row r="55" spans="1:11" ht="42.75" customHeight="1">
      <c r="A55" s="58" t="s">
        <v>61</v>
      </c>
      <c r="B55" s="59"/>
      <c r="C55" s="59"/>
      <c r="D55" s="59"/>
      <c r="E55" s="59"/>
      <c r="F55" s="59"/>
      <c r="G55" s="59"/>
      <c r="H55" s="59"/>
      <c r="I55" s="59"/>
      <c r="J55" s="59"/>
      <c r="K55" s="60"/>
    </row>
    <row r="56" spans="1:11" ht="165" customHeight="1">
      <c r="A56" s="9" t="s">
        <v>7</v>
      </c>
      <c r="B56" s="15" t="s">
        <v>43</v>
      </c>
      <c r="C56" s="15" t="s">
        <v>84</v>
      </c>
      <c r="D56" s="7" t="s">
        <v>5</v>
      </c>
      <c r="E56" s="10">
        <v>8</v>
      </c>
      <c r="F56" s="10">
        <v>8</v>
      </c>
      <c r="G56" s="11">
        <f>(F56/E56)*100</f>
        <v>100</v>
      </c>
      <c r="H56" s="11">
        <v>6182603.4199999999</v>
      </c>
      <c r="I56" s="11">
        <v>6182603.4199999999</v>
      </c>
      <c r="J56" s="8">
        <f>I56/H56*100</f>
        <v>100</v>
      </c>
      <c r="K56" s="8" t="s">
        <v>0</v>
      </c>
    </row>
    <row r="57" spans="1:11" ht="132" customHeight="1">
      <c r="A57" s="7" t="s">
        <v>8</v>
      </c>
      <c r="B57" s="15" t="s">
        <v>44</v>
      </c>
      <c r="C57" s="15" t="s">
        <v>45</v>
      </c>
      <c r="D57" s="7" t="s">
        <v>22</v>
      </c>
      <c r="E57" s="10">
        <v>25</v>
      </c>
      <c r="F57" s="10">
        <v>25</v>
      </c>
      <c r="G57" s="11">
        <f>(F57/E57)*100</f>
        <v>100</v>
      </c>
      <c r="H57" s="11">
        <v>336700</v>
      </c>
      <c r="I57" s="11">
        <v>336700</v>
      </c>
      <c r="J57" s="8">
        <f>I57/H57*100</f>
        <v>100</v>
      </c>
      <c r="K57" s="8" t="s">
        <v>0</v>
      </c>
    </row>
    <row r="58" spans="1:11" ht="177.75" customHeight="1">
      <c r="A58" s="7" t="s">
        <v>9</v>
      </c>
      <c r="B58" s="15" t="s">
        <v>27</v>
      </c>
      <c r="C58" s="15" t="s">
        <v>46</v>
      </c>
      <c r="D58" s="7" t="s">
        <v>22</v>
      </c>
      <c r="E58" s="10">
        <v>100</v>
      </c>
      <c r="F58" s="10">
        <v>100</v>
      </c>
      <c r="G58" s="11">
        <f>(F58/E58)*100</f>
        <v>100</v>
      </c>
      <c r="H58" s="11">
        <v>18513182.219999999</v>
      </c>
      <c r="I58" s="11">
        <v>18513182.219999999</v>
      </c>
      <c r="J58" s="8">
        <f t="shared" ref="J58:J59" si="8">I58/H58*100</f>
        <v>100</v>
      </c>
      <c r="K58" s="8" t="s">
        <v>0</v>
      </c>
    </row>
    <row r="59" spans="1:11" ht="210" customHeight="1">
      <c r="A59" s="7" t="s">
        <v>10</v>
      </c>
      <c r="B59" s="15" t="s">
        <v>47</v>
      </c>
      <c r="C59" s="15" t="s">
        <v>48</v>
      </c>
      <c r="D59" s="7" t="s">
        <v>22</v>
      </c>
      <c r="E59" s="10">
        <v>100</v>
      </c>
      <c r="F59" s="10">
        <v>100</v>
      </c>
      <c r="G59" s="11">
        <f>(F59/E59)*100</f>
        <v>100</v>
      </c>
      <c r="H59" s="11">
        <v>1575399</v>
      </c>
      <c r="I59" s="11">
        <v>1575399</v>
      </c>
      <c r="J59" s="8">
        <f t="shared" si="8"/>
        <v>100</v>
      </c>
      <c r="K59" s="8" t="s">
        <v>0</v>
      </c>
    </row>
    <row r="60" spans="1:11" ht="40.5" customHeight="1">
      <c r="A60" s="7"/>
      <c r="B60" s="77" t="s">
        <v>15</v>
      </c>
      <c r="C60" s="78"/>
      <c r="D60" s="78"/>
      <c r="E60" s="78"/>
      <c r="F60" s="79"/>
      <c r="G60" s="11">
        <f>(G56+G57+G58+G59)/4</f>
        <v>100</v>
      </c>
      <c r="H60" s="39" t="s">
        <v>17</v>
      </c>
      <c r="I60" s="39"/>
      <c r="J60" s="8">
        <f>(I56+I57+I58+I59)/(H56+H57+H58+H59)*100</f>
        <v>100</v>
      </c>
      <c r="K60" s="8"/>
    </row>
    <row r="61" spans="1:11" ht="39.75" customHeight="1">
      <c r="A61" s="61" t="s">
        <v>54</v>
      </c>
      <c r="B61" s="61"/>
      <c r="C61" s="61"/>
      <c r="D61" s="61"/>
      <c r="E61" s="61"/>
      <c r="F61" s="61"/>
      <c r="G61" s="27">
        <f>G60</f>
        <v>100</v>
      </c>
      <c r="H61" s="65" t="s">
        <v>56</v>
      </c>
      <c r="I61" s="65"/>
      <c r="J61" s="28">
        <f>J60</f>
        <v>100</v>
      </c>
      <c r="K61" s="18" t="s">
        <v>0</v>
      </c>
    </row>
    <row r="62" spans="1:11" ht="35.5" customHeight="1">
      <c r="A62" s="61" t="s">
        <v>55</v>
      </c>
      <c r="B62" s="61"/>
      <c r="C62" s="61"/>
      <c r="D62" s="61"/>
      <c r="E62" s="61"/>
      <c r="F62" s="61"/>
      <c r="G62" s="61"/>
      <c r="H62" s="61"/>
      <c r="I62" s="61"/>
      <c r="J62" s="61"/>
      <c r="K62" s="30">
        <f>+(G61*0.8)+(J61*0.2)</f>
        <v>100</v>
      </c>
    </row>
    <row r="63" spans="1:11" ht="24" customHeight="1">
      <c r="A63" s="61" t="s">
        <v>20</v>
      </c>
      <c r="B63" s="61"/>
      <c r="C63" s="61"/>
      <c r="D63" s="61"/>
      <c r="E63" s="61"/>
      <c r="F63" s="61"/>
      <c r="G63" s="61"/>
      <c r="H63" s="61"/>
      <c r="I63" s="61"/>
      <c r="J63" s="61"/>
      <c r="K63" s="24">
        <f>(K21+K33+K42+K52+K62)/5</f>
        <v>100</v>
      </c>
    </row>
    <row r="64" spans="1:11" ht="18">
      <c r="A64" s="1"/>
      <c r="B64" s="69"/>
      <c r="C64" s="69"/>
      <c r="D64" s="69"/>
      <c r="E64" s="69"/>
      <c r="F64" s="69"/>
      <c r="G64" s="69"/>
      <c r="H64" s="69"/>
      <c r="I64" s="69"/>
      <c r="J64" s="69"/>
      <c r="K64" s="69"/>
    </row>
    <row r="65" spans="1:11" ht="18">
      <c r="A65" s="6"/>
      <c r="B65" s="69"/>
      <c r="C65" s="69"/>
      <c r="D65" s="69"/>
      <c r="E65" s="69"/>
      <c r="F65" s="69"/>
      <c r="G65" s="69"/>
      <c r="H65" s="69"/>
      <c r="I65" s="69"/>
      <c r="J65" s="69"/>
      <c r="K65" s="69"/>
    </row>
  </sheetData>
  <mergeCells count="61">
    <mergeCell ref="H20:I20"/>
    <mergeCell ref="A22:K22"/>
    <mergeCell ref="A23:K23"/>
    <mergeCell ref="B60:F60"/>
    <mergeCell ref="H60:I60"/>
    <mergeCell ref="A41:F41"/>
    <mergeCell ref="H41:I41"/>
    <mergeCell ref="A42:J42"/>
    <mergeCell ref="A50:F50"/>
    <mergeCell ref="H50:I50"/>
    <mergeCell ref="A55:K55"/>
    <mergeCell ref="A54:K54"/>
    <mergeCell ref="B27:F27"/>
    <mergeCell ref="H27:I27"/>
    <mergeCell ref="B31:F31"/>
    <mergeCell ref="B65:K65"/>
    <mergeCell ref="B64:K64"/>
    <mergeCell ref="A24:K24"/>
    <mergeCell ref="A62:J62"/>
    <mergeCell ref="A63:J63"/>
    <mergeCell ref="A33:J33"/>
    <mergeCell ref="A34:K34"/>
    <mergeCell ref="H61:I61"/>
    <mergeCell ref="A61:F61"/>
    <mergeCell ref="A35:K35"/>
    <mergeCell ref="A36:K36"/>
    <mergeCell ref="A43:K43"/>
    <mergeCell ref="A44:K44"/>
    <mergeCell ref="A45:K45"/>
    <mergeCell ref="A28:K28"/>
    <mergeCell ref="A53:K53"/>
    <mergeCell ref="A52:J52"/>
    <mergeCell ref="H40:I40"/>
    <mergeCell ref="A9:K9"/>
    <mergeCell ref="A10:K10"/>
    <mergeCell ref="A32:F32"/>
    <mergeCell ref="H32:I32"/>
    <mergeCell ref="A40:F40"/>
    <mergeCell ref="A51:F51"/>
    <mergeCell ref="H51:I51"/>
    <mergeCell ref="A29:K29"/>
    <mergeCell ref="A21:J21"/>
    <mergeCell ref="A14:K14"/>
    <mergeCell ref="A19:F19"/>
    <mergeCell ref="A20:F20"/>
    <mergeCell ref="H31:I31"/>
    <mergeCell ref="H19:I19"/>
    <mergeCell ref="A1:K1"/>
    <mergeCell ref="A2:K2"/>
    <mergeCell ref="A4:A6"/>
    <mergeCell ref="B4:B6"/>
    <mergeCell ref="C4:F4"/>
    <mergeCell ref="G4:G6"/>
    <mergeCell ref="J4:J6"/>
    <mergeCell ref="K4:K6"/>
    <mergeCell ref="E5:F5"/>
    <mergeCell ref="C5:C6"/>
    <mergeCell ref="D5:D6"/>
    <mergeCell ref="H4:I5"/>
    <mergeCell ref="A11:K11"/>
    <mergeCell ref="A8:K8"/>
  </mergeCells>
  <phoneticPr fontId="3" type="noConversion"/>
  <pageMargins left="0.51181102362204722" right="0.31496062992125984" top="0.6692913385826772" bottom="0.23622047244094491" header="0.31496062992125984" footer="0.15748031496062992"/>
  <pageSetup paperSize="9" scale="5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Оценка (4)</vt:lpstr>
      <vt:lpstr>'Оценка (4)'!Заголовки_для_печати</vt:lpstr>
    </vt:vector>
  </TitlesOfParts>
  <Company>КФиК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мю</dc:creator>
  <cp:lastModifiedBy>User</cp:lastModifiedBy>
  <cp:lastPrinted>2023-12-05T10:10:22Z</cp:lastPrinted>
  <dcterms:created xsi:type="dcterms:W3CDTF">2011-02-09T02:44:53Z</dcterms:created>
  <dcterms:modified xsi:type="dcterms:W3CDTF">2024-05-22T05:29:22Z</dcterms:modified>
</cp:coreProperties>
</file>