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2" sheetId="226" r:id="rId1"/>
  </sheets>
  <definedNames>
    <definedName name="_xlnm.Print_Titles" localSheetId="0">'Приложение 2'!$11:$11</definedName>
  </definedNames>
  <calcPr calcId="125725"/>
</workbook>
</file>

<file path=xl/calcChain.xml><?xml version="1.0" encoding="utf-8"?>
<calcChain xmlns="http://schemas.openxmlformats.org/spreadsheetml/2006/main">
  <c r="K48" i="226"/>
  <c r="K47" s="1"/>
  <c r="K46" s="1"/>
  <c r="K29"/>
  <c r="M22"/>
  <c r="L22"/>
  <c r="K22"/>
  <c r="K36"/>
  <c r="K35" s="1"/>
  <c r="K34"/>
  <c r="K33" s="1"/>
  <c r="K32"/>
  <c r="K31" s="1"/>
  <c r="M47"/>
  <c r="M46" s="1"/>
  <c r="L47"/>
  <c r="L46" s="1"/>
  <c r="M44"/>
  <c r="L44"/>
  <c r="K44"/>
  <c r="M42"/>
  <c r="L42"/>
  <c r="K42"/>
  <c r="M40"/>
  <c r="M39" s="1"/>
  <c r="L40"/>
  <c r="L39" s="1"/>
  <c r="K40"/>
  <c r="K39" s="1"/>
  <c r="M37"/>
  <c r="L37"/>
  <c r="K37"/>
  <c r="M35"/>
  <c r="L35"/>
  <c r="M33"/>
  <c r="L33"/>
  <c r="M31"/>
  <c r="M30" s="1"/>
  <c r="L31"/>
  <c r="M29"/>
  <c r="M28" s="1"/>
  <c r="M17" s="1"/>
  <c r="L29"/>
  <c r="L28" s="1"/>
  <c r="L17" s="1"/>
  <c r="K28"/>
  <c r="M26"/>
  <c r="L26"/>
  <c r="K26"/>
  <c r="K25"/>
  <c r="K24" s="1"/>
  <c r="M20"/>
  <c r="L20"/>
  <c r="K20"/>
  <c r="M18"/>
  <c r="L18"/>
  <c r="K18"/>
  <c r="M15"/>
  <c r="M14" s="1"/>
  <c r="L15"/>
  <c r="L14" s="1"/>
  <c r="K15"/>
  <c r="K14" s="1"/>
  <c r="K17" l="1"/>
  <c r="L30"/>
  <c r="L13" s="1"/>
  <c r="L12" s="1"/>
  <c r="K30"/>
  <c r="M13"/>
  <c r="M12" s="1"/>
  <c r="K13" l="1"/>
  <c r="K12" s="1"/>
</calcChain>
</file>

<file path=xl/sharedStrings.xml><?xml version="1.0" encoding="utf-8"?>
<sst xmlns="http://schemas.openxmlformats.org/spreadsheetml/2006/main" count="278" uniqueCount="91">
  <si>
    <t>Сумма, рублей</t>
  </si>
  <si>
    <t>Безвозмездные поступления от других бюджетов бюджетной системы Российской Федерации</t>
  </si>
  <si>
    <t>ГАДБ</t>
  </si>
  <si>
    <t>Наименование кодов классификации доходов районного бюджета</t>
  </si>
  <si>
    <t>00020203029050000151</t>
  </si>
  <si>
    <t>00020203024050000151</t>
  </si>
  <si>
    <t>00020203027050000151</t>
  </si>
  <si>
    <t>Коды классификации доходов районного бюджета</t>
  </si>
  <si>
    <t>00020201001050000151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</si>
  <si>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</si>
  <si>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</si>
  <si>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</si>
  <si>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</si>
  <si>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</si>
  <si>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</si>
  <si>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</si>
  <si>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</si>
  <si>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</si>
  <si>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</si>
  <si>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</si>
  <si>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02</t>
  </si>
  <si>
    <t>010</t>
  </si>
  <si>
    <t>0000</t>
  </si>
  <si>
    <t>05</t>
  </si>
  <si>
    <t>00</t>
  </si>
  <si>
    <t>014</t>
  </si>
  <si>
    <t>050</t>
  </si>
  <si>
    <t>2</t>
  </si>
  <si>
    <t>001</t>
  </si>
  <si>
    <t>024</t>
  </si>
  <si>
    <t>027</t>
  </si>
  <si>
    <t>029</t>
  </si>
  <si>
    <t>04</t>
  </si>
  <si>
    <t>Безвозмездные поступления</t>
  </si>
  <si>
    <t xml:space="preserve">к решению Совета Москаленского муниципального района Омской области </t>
  </si>
  <si>
    <t>Группа подвида доходов бюджета</t>
  </si>
  <si>
    <t>Вид доходов бюджета</t>
  </si>
  <si>
    <t>Подвид доходов бюджета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</si>
  <si>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</si>
  <si>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</si>
  <si>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</si>
  <si>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</si>
  <si>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</si>
  <si>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</si>
  <si>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</si>
  <si>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</si>
  <si>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</si>
  <si>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</si>
  <si>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</si>
  <si>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</si>
  <si>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</si>
  <si>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</si>
  <si>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2025 год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</si>
  <si>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</si>
  <si>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</si>
  <si>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</si>
  <si>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</si>
  <si>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</si>
  <si>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</si>
  <si>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</si>
  <si>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</si>
  <si>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</si>
  <si>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</si>
  <si>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</si>
  <si>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</si>
  <si>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</si>
  <si>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</si>
  <si>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</si>
  <si>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</si>
  <si>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</si>
  <si>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</si>
  <si>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2026 год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</si>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</sst>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63">
    <xf numFmtId="0" fontId="0" fillId="0" borderId="0" xfId="0"/>
    <xf numFmtId="0" fontId="5" fillId="0" borderId="3" xfId="0" applyFont="1" applyBorder="1" applyAlignment="1">
      <alignment vertical="top" wrapText="1"/>
    </xf>
    <xf numFmtId="0" fontId="5" fillId="0" borderId="1" xfId="32" applyFont="1" applyAlignment="1">
      <alignment horizontal="center" vertical="top" wrapText="1"/>
    </xf>
    <xf numFmtId="0" fontId="0" fillId="0" borderId="3" xfId="0" applyBorder="1"/>
    <xf numFmtId="0" fontId="5" fillId="0" borderId="3" xfId="32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right" vertical="justify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0" fontId="5" fillId="0" borderId="8" xfId="2" applyNumberFormat="1" applyFont="1" applyBorder="1">
      <alignment horizontal="right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0" xfId="137" applyFont="1" applyBorder="1">
      <alignment horizontal="left" vertical="top" wrapText="1"/>
    </xf>
    <xf numFmtId="0" fontId="5" fillId="0" borderId="5" xfId="137" applyFont="1" applyBorder="1">
      <alignment horizontal="left" vertical="top" wrapText="1"/>
    </xf>
    <xf numFmtId="49" fontId="5" fillId="0" borderId="9" xfId="133" applyFont="1" applyBorder="1">
      <alignment horizontal="left" vertical="top" wrapText="1"/>
    </xf>
    <xf numFmtId="0" fontId="5" fillId="0" borderId="9" xfId="2" applyNumberFormat="1" applyFont="1" applyBorder="1">
      <alignment horizontal="right" vertical="top"/>
    </xf>
    <xf numFmtId="49" fontId="5" fillId="0" borderId="9" xfId="2" applyNumberFormat="1" applyFont="1" applyBorder="1">
      <alignment horizontal="right" vertical="top"/>
    </xf>
    <xf numFmtId="0" fontId="5" fillId="0" borderId="7" xfId="2" applyNumberFormat="1" applyFont="1" applyBorder="1">
      <alignment horizontal="right" vertical="top"/>
    </xf>
    <xf numFmtId="164" fontId="5" fillId="0" borderId="5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2" fontId="8" fillId="0" borderId="0" xfId="0" applyNumberFormat="1" applyFont="1"/>
    <xf numFmtId="166" fontId="0" fillId="0" borderId="0" xfId="0" applyNumberFormat="1"/>
    <xf numFmtId="165" fontId="5" fillId="0" borderId="5" xfId="5" applyNumberFormat="1" applyFont="1" applyBorder="1">
      <alignment horizontal="right" vertical="top"/>
    </xf>
    <xf numFmtId="0" fontId="11" fillId="0" borderId="18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right" vertical="center"/>
    </xf>
    <xf numFmtId="0" fontId="5" fillId="0" borderId="19" xfId="2" applyNumberFormat="1" applyFont="1" applyBorder="1">
      <alignment horizontal="right" vertical="top"/>
    </xf>
    <xf numFmtId="165" fontId="5" fillId="0" borderId="20" xfId="5" applyNumberFormat="1" applyFont="1" applyBorder="1">
      <alignment horizontal="right" vertical="top"/>
    </xf>
    <xf numFmtId="0" fontId="5" fillId="0" borderId="20" xfId="137" applyFont="1" applyBorder="1">
      <alignment horizontal="left" vertical="top" wrapText="1"/>
    </xf>
    <xf numFmtId="49" fontId="5" fillId="0" borderId="21" xfId="133" applyFont="1" applyBorder="1">
      <alignment horizontal="left" vertical="top" wrapText="1"/>
    </xf>
    <xf numFmtId="0" fontId="5" fillId="0" borderId="21" xfId="2" applyNumberFormat="1" applyFont="1" applyBorder="1">
      <alignment horizontal="right" vertical="top"/>
    </xf>
    <xf numFmtId="0" fontId="5" fillId="0" borderId="20" xfId="2" applyNumberFormat="1" applyFont="1" applyBorder="1">
      <alignment horizontal="right" vertical="top"/>
    </xf>
    <xf numFmtId="49" fontId="5" fillId="0" borderId="20" xfId="2" applyNumberFormat="1" applyFont="1" applyBorder="1">
      <alignment horizontal="right" vertical="top"/>
    </xf>
    <xf numFmtId="0" fontId="5" fillId="0" borderId="22" xfId="137" applyFont="1" applyBorder="1">
      <alignment horizontal="left" vertical="top" wrapText="1"/>
    </xf>
    <xf numFmtId="49" fontId="5" fillId="0" borderId="23" xfId="133" applyFont="1" applyBorder="1">
      <alignment horizontal="left" vertical="top" wrapText="1"/>
    </xf>
    <xf numFmtId="0" fontId="5" fillId="0" borderId="23" xfId="2" applyNumberFormat="1" applyFont="1" applyBorder="1">
      <alignment horizontal="right" vertical="top"/>
    </xf>
    <xf numFmtId="49" fontId="5" fillId="0" borderId="23" xfId="2" applyNumberFormat="1" applyFont="1" applyBorder="1">
      <alignment horizontal="right" vertical="top"/>
    </xf>
    <xf numFmtId="0" fontId="5" fillId="0" borderId="24" xfId="2" applyNumberFormat="1" applyFont="1" applyBorder="1">
      <alignment horizontal="right" vertical="top"/>
    </xf>
    <xf numFmtId="165" fontId="5" fillId="0" borderId="22" xfId="5" applyNumberFormat="1" applyFont="1" applyBorder="1">
      <alignment horizontal="right" vertical="top"/>
    </xf>
    <xf numFmtId="49" fontId="5" fillId="0" borderId="20" xfId="133" applyFont="1" applyBorder="1">
      <alignment horizontal="left" vertical="top" wrapText="1"/>
    </xf>
    <xf numFmtId="164" fontId="5" fillId="0" borderId="22" xfId="5" applyNumberFormat="1" applyFont="1" applyBorder="1">
      <alignment horizontal="right" vertical="top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tabSelected="1" workbookViewId="0">
      <selection activeCell="C8" sqref="C8:J8"/>
    </sheetView>
  </sheetViews>
  <sheetFormatPr defaultColWidth="9.1796875" defaultRowHeight="12.5"/>
  <cols>
    <col min="1" max="1" width="48" style="45" customWidth="1"/>
    <col min="2" max="2" width="0" style="45" hidden="1" customWidth="1"/>
    <col min="3" max="3" width="8.1796875" style="45" hidden="1" customWidth="1"/>
    <col min="4" max="4" width="7.81640625" style="45" customWidth="1"/>
    <col min="5" max="5" width="6.54296875" style="45" customWidth="1"/>
    <col min="6" max="6" width="5.54296875" style="45" customWidth="1"/>
    <col min="7" max="7" width="6.81640625" style="45" customWidth="1"/>
    <col min="8" max="8" width="7.26953125" style="45" customWidth="1"/>
    <col min="9" max="9" width="12" style="45" customWidth="1"/>
    <col min="10" max="10" width="11.26953125" style="45" customWidth="1"/>
    <col min="11" max="11" width="18.7265625" style="45" customWidth="1"/>
    <col min="12" max="13" width="17.54296875" style="45" customWidth="1"/>
    <col min="14" max="14" width="17.453125" style="45" customWidth="1"/>
    <col min="15" max="15" width="17.26953125" style="45" customWidth="1"/>
    <col min="16" max="16" width="19.26953125" style="45" customWidth="1"/>
    <col min="17" max="16384" width="9.1796875" style="45"/>
  </cols>
  <sheetData>
    <row r="1" spans="1:16" ht="18.75" customHeight="1">
      <c r="A1" s="50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6" ht="19.5" customHeight="1">
      <c r="A2" s="50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49"/>
      <c r="M2" s="49"/>
    </row>
    <row r="3" spans="1:16" ht="21.75" customHeight="1">
      <c r="A3" s="50" t="s">
        <v>86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6" ht="21.75" customHeight="1">
      <c r="A4" s="50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6" ht="13.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6" ht="18">
      <c r="A6" s="47" t="s">
        <v>79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49"/>
    </row>
    <row r="7" spans="1:16" ht="10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6" ht="37.5" customHeight="1">
      <c r="A8" s="52" t="s">
        <v>3</v>
      </c>
      <c r="B8" s="46"/>
      <c r="C8" s="53" t="s">
        <v>7</v>
      </c>
      <c r="D8" s="54"/>
      <c r="E8" s="54"/>
      <c r="F8" s="54"/>
      <c r="G8" s="54"/>
      <c r="H8" s="54"/>
      <c r="I8" s="54"/>
      <c r="J8" s="54"/>
      <c r="K8" s="55" t="s">
        <v>0</v>
      </c>
      <c r="L8" s="56"/>
      <c r="M8" s="56"/>
    </row>
    <row r="9" spans="1:16" ht="33.75" customHeight="1">
      <c r="A9" s="52"/>
      <c r="B9" s="46"/>
      <c r="C9" s="57" t="s">
        <v>2</v>
      </c>
      <c r="D9" s="53" t="s">
        <v>36</v>
      </c>
      <c r="E9" s="54"/>
      <c r="F9" s="54"/>
      <c r="G9" s="54"/>
      <c r="H9" s="58"/>
      <c r="I9" s="59" t="s">
        <v>37</v>
      </c>
      <c r="J9" s="60"/>
      <c r="K9" s="61" t="s">
        <v>52</v>
      </c>
      <c r="L9" s="61" t="s">
        <v>71</v>
      </c>
      <c r="M9" s="61" t="s">
        <v>77</v>
      </c>
    </row>
    <row r="10" spans="1:16" ht="109.5" customHeight="1">
      <c r="A10" s="52"/>
      <c r="B10" s="46"/>
      <c r="C10" s="57"/>
      <c r="D10" s="11" t="s">
        <v>38</v>
      </c>
      <c r="E10" s="11" t="s">
        <v>39</v>
      </c>
      <c r="F10" s="11" t="s">
        <v>40</v>
      </c>
      <c r="G10" s="11" t="s">
        <v>41</v>
      </c>
      <c r="H10" s="11" t="s">
        <v>42</v>
      </c>
      <c r="I10" s="11" t="s">
        <v>35</v>
      </c>
      <c r="J10" s="11" t="s">
        <v>43</v>
      </c>
      <c r="K10" s="62"/>
      <c r="L10" s="61"/>
      <c r="M10" s="61"/>
    </row>
    <row r="11" spans="1:16" ht="18">
      <c r="A11" s="2">
        <v>1</v>
      </c>
      <c r="B11" s="2">
        <v>2</v>
      </c>
      <c r="C11" s="2">
        <v>2</v>
      </c>
      <c r="D11" s="2">
        <v>2</v>
      </c>
      <c r="E11" s="2">
        <v>3</v>
      </c>
      <c r="F11" s="2">
        <v>4</v>
      </c>
      <c r="G11" s="2">
        <v>5</v>
      </c>
      <c r="H11" s="2">
        <v>6</v>
      </c>
      <c r="I11" s="2">
        <v>7</v>
      </c>
      <c r="J11" s="4">
        <v>8</v>
      </c>
      <c r="K11" s="4">
        <v>9</v>
      </c>
      <c r="L11" s="4">
        <v>10</v>
      </c>
      <c r="M11" s="4">
        <v>11</v>
      </c>
    </row>
    <row r="12" spans="1:16" ht="22.5" customHeight="1">
      <c r="A12" s="6" t="s">
        <v>33</v>
      </c>
      <c r="B12" s="7" t="s">
        <v>10</v>
      </c>
      <c r="C12" s="8" t="s">
        <v>19</v>
      </c>
      <c r="D12" s="8" t="s">
        <v>27</v>
      </c>
      <c r="E12" s="8" t="s">
        <v>24</v>
      </c>
      <c r="F12" s="8" t="s">
        <v>24</v>
      </c>
      <c r="G12" s="8" t="s">
        <v>19</v>
      </c>
      <c r="H12" s="8" t="s">
        <v>24</v>
      </c>
      <c r="I12" s="8" t="s">
        <v>22</v>
      </c>
      <c r="J12" s="5" t="s">
        <v>19</v>
      </c>
      <c r="K12" s="12">
        <f>+K13+K46</f>
        <v>980631862.0200001</v>
      </c>
      <c r="L12" s="12">
        <f>+L13+L46</f>
        <v>937796868.8499999</v>
      </c>
      <c r="M12" s="12">
        <f>+M13+M46</f>
        <v>757953395.05999994</v>
      </c>
      <c r="N12" s="23"/>
      <c r="O12" s="23"/>
      <c r="P12" s="23"/>
    </row>
    <row r="13" spans="1:16" ht="58.5" customHeight="1">
      <c r="A13" s="6" t="s">
        <v>1</v>
      </c>
      <c r="B13" s="7" t="s">
        <v>11</v>
      </c>
      <c r="C13" s="8" t="s">
        <v>19</v>
      </c>
      <c r="D13" s="8" t="s">
        <v>27</v>
      </c>
      <c r="E13" s="8" t="s">
        <v>20</v>
      </c>
      <c r="F13" s="8" t="s">
        <v>24</v>
      </c>
      <c r="G13" s="8" t="s">
        <v>19</v>
      </c>
      <c r="H13" s="8" t="s">
        <v>24</v>
      </c>
      <c r="I13" s="8" t="s">
        <v>22</v>
      </c>
      <c r="J13" s="5" t="s">
        <v>19</v>
      </c>
      <c r="K13" s="12">
        <f>+K14+K30+K39+K17</f>
        <v>980181199.0200001</v>
      </c>
      <c r="L13" s="12">
        <f t="shared" ref="L13:M13" si="0">+L14+L30+L39+L17</f>
        <v>937796868.8499999</v>
      </c>
      <c r="M13" s="12">
        <f t="shared" si="0"/>
        <v>757953395.05999994</v>
      </c>
      <c r="N13" s="24"/>
      <c r="O13" s="24"/>
      <c r="P13" s="24"/>
    </row>
    <row r="14" spans="1:16" ht="45" customHeight="1">
      <c r="A14" s="6" t="s">
        <v>47</v>
      </c>
      <c r="B14" s="7" t="s">
        <v>12</v>
      </c>
      <c r="C14" s="8" t="s">
        <v>19</v>
      </c>
      <c r="D14" s="8" t="s">
        <v>27</v>
      </c>
      <c r="E14" s="8" t="s">
        <v>20</v>
      </c>
      <c r="F14" s="8">
        <v>10</v>
      </c>
      <c r="G14" s="8" t="s">
        <v>19</v>
      </c>
      <c r="H14" s="8" t="s">
        <v>24</v>
      </c>
      <c r="I14" s="8" t="s">
        <v>22</v>
      </c>
      <c r="J14" s="9">
        <v>150</v>
      </c>
      <c r="K14" s="12">
        <f t="shared" ref="K14:M15" si="1">+K15</f>
        <v>212540163</v>
      </c>
      <c r="L14" s="12">
        <f t="shared" si="1"/>
        <v>119226312</v>
      </c>
      <c r="M14" s="12">
        <f t="shared" si="1"/>
        <v>95792996</v>
      </c>
    </row>
    <row r="15" spans="1:16" ht="38.25" customHeight="1">
      <c r="A15" s="6" t="s">
        <v>48</v>
      </c>
      <c r="B15" s="7" t="s">
        <v>13</v>
      </c>
      <c r="C15" s="8" t="s">
        <v>19</v>
      </c>
      <c r="D15" s="8" t="s">
        <v>27</v>
      </c>
      <c r="E15" s="8" t="s">
        <v>20</v>
      </c>
      <c r="F15" s="8">
        <v>15</v>
      </c>
      <c r="G15" s="8" t="s">
        <v>28</v>
      </c>
      <c r="H15" s="8" t="s">
        <v>24</v>
      </c>
      <c r="I15" s="8" t="s">
        <v>22</v>
      </c>
      <c r="J15" s="9">
        <v>150</v>
      </c>
      <c r="K15" s="12">
        <f t="shared" si="1"/>
        <v>212540163</v>
      </c>
      <c r="L15" s="12">
        <f t="shared" si="1"/>
        <v>119226312</v>
      </c>
      <c r="M15" s="12">
        <f t="shared" si="1"/>
        <v>95792996</v>
      </c>
    </row>
    <row r="16" spans="1:16" ht="74.25" customHeight="1">
      <c r="A16" s="6" t="s">
        <v>72</v>
      </c>
      <c r="B16" s="7" t="s">
        <v>8</v>
      </c>
      <c r="C16" s="8" t="s">
        <v>19</v>
      </c>
      <c r="D16" s="8" t="s">
        <v>27</v>
      </c>
      <c r="E16" s="8" t="s">
        <v>20</v>
      </c>
      <c r="F16" s="8">
        <v>15</v>
      </c>
      <c r="G16" s="8" t="s">
        <v>28</v>
      </c>
      <c r="H16" s="8" t="s">
        <v>23</v>
      </c>
      <c r="I16" s="8" t="s">
        <v>22</v>
      </c>
      <c r="J16" s="9">
        <v>150</v>
      </c>
      <c r="K16" s="12">
        <v>212540163</v>
      </c>
      <c r="L16" s="12">
        <v>119226312</v>
      </c>
      <c r="M16" s="12">
        <v>95792996</v>
      </c>
    </row>
    <row r="17" spans="1:13" ht="61.5" customHeight="1">
      <c r="A17" s="10" t="s">
        <v>53</v>
      </c>
      <c r="B17" s="7" t="s">
        <v>54</v>
      </c>
      <c r="C17" s="8" t="s">
        <v>19</v>
      </c>
      <c r="D17" s="8" t="s">
        <v>27</v>
      </c>
      <c r="E17" s="8" t="s">
        <v>20</v>
      </c>
      <c r="F17" s="8">
        <v>20</v>
      </c>
      <c r="G17" s="8" t="s">
        <v>19</v>
      </c>
      <c r="H17" s="8" t="s">
        <v>24</v>
      </c>
      <c r="I17" s="8" t="s">
        <v>22</v>
      </c>
      <c r="J17" s="9">
        <v>150</v>
      </c>
      <c r="K17" s="12">
        <f>+K24+K28+K26+K18+K20+K22</f>
        <v>144802661.46000001</v>
      </c>
      <c r="L17" s="12">
        <f t="shared" ref="L17:M17" si="2">+L24+L28+L26+L18+L20+L22</f>
        <v>253439653.56</v>
      </c>
      <c r="M17" s="12">
        <f t="shared" si="2"/>
        <v>96634665.189999983</v>
      </c>
    </row>
    <row r="18" spans="1:13" ht="115.5" customHeight="1">
      <c r="A18" s="32" t="s">
        <v>60</v>
      </c>
      <c r="B18" s="33" t="s">
        <v>54</v>
      </c>
      <c r="C18" s="34" t="s">
        <v>19</v>
      </c>
      <c r="D18" s="34" t="s">
        <v>27</v>
      </c>
      <c r="E18" s="34" t="s">
        <v>20</v>
      </c>
      <c r="F18" s="34">
        <v>25</v>
      </c>
      <c r="G18" s="34">
        <v>179</v>
      </c>
      <c r="H18" s="34" t="s">
        <v>24</v>
      </c>
      <c r="I18" s="34" t="s">
        <v>22</v>
      </c>
      <c r="J18" s="30">
        <v>150</v>
      </c>
      <c r="K18" s="31">
        <f>+K19</f>
        <v>4905592.99</v>
      </c>
      <c r="L18" s="31">
        <f>+L19</f>
        <v>4980026.3499999996</v>
      </c>
      <c r="M18" s="31">
        <f>+M19</f>
        <v>5070108.46</v>
      </c>
    </row>
    <row r="19" spans="1:13" ht="133.5" customHeight="1">
      <c r="A19" s="32" t="s">
        <v>61</v>
      </c>
      <c r="B19" s="33"/>
      <c r="C19" s="34"/>
      <c r="D19" s="34" t="s">
        <v>27</v>
      </c>
      <c r="E19" s="34" t="s">
        <v>20</v>
      </c>
      <c r="F19" s="34">
        <v>25</v>
      </c>
      <c r="G19" s="34">
        <v>179</v>
      </c>
      <c r="H19" s="34" t="s">
        <v>23</v>
      </c>
      <c r="I19" s="34" t="s">
        <v>22</v>
      </c>
      <c r="J19" s="30">
        <v>150</v>
      </c>
      <c r="K19" s="31">
        <v>4905592.99</v>
      </c>
      <c r="L19" s="31">
        <v>4980026.3499999996</v>
      </c>
      <c r="M19" s="31">
        <v>5070108.46</v>
      </c>
    </row>
    <row r="20" spans="1:13" ht="119.25" customHeight="1">
      <c r="A20" s="32" t="s">
        <v>62</v>
      </c>
      <c r="B20" s="33"/>
      <c r="C20" s="34"/>
      <c r="D20" s="34" t="s">
        <v>27</v>
      </c>
      <c r="E20" s="34" t="s">
        <v>20</v>
      </c>
      <c r="F20" s="34">
        <v>25</v>
      </c>
      <c r="G20" s="34">
        <v>304</v>
      </c>
      <c r="H20" s="34" t="s">
        <v>24</v>
      </c>
      <c r="I20" s="34" t="s">
        <v>22</v>
      </c>
      <c r="J20" s="30">
        <v>150</v>
      </c>
      <c r="K20" s="31">
        <f>+K21</f>
        <v>16480638</v>
      </c>
      <c r="L20" s="31">
        <f>+L21</f>
        <v>13711719.109999999</v>
      </c>
      <c r="M20" s="31">
        <f>+M21</f>
        <v>12818459.380000001</v>
      </c>
    </row>
    <row r="21" spans="1:13" ht="141" customHeight="1">
      <c r="A21" s="32" t="s">
        <v>63</v>
      </c>
      <c r="B21" s="33"/>
      <c r="C21" s="34"/>
      <c r="D21" s="34" t="s">
        <v>27</v>
      </c>
      <c r="E21" s="34" t="s">
        <v>20</v>
      </c>
      <c r="F21" s="34">
        <v>25</v>
      </c>
      <c r="G21" s="34">
        <v>304</v>
      </c>
      <c r="H21" s="34" t="s">
        <v>23</v>
      </c>
      <c r="I21" s="34" t="s">
        <v>22</v>
      </c>
      <c r="J21" s="30">
        <v>150</v>
      </c>
      <c r="K21" s="31">
        <v>16480638</v>
      </c>
      <c r="L21" s="31">
        <v>13711719.109999999</v>
      </c>
      <c r="M21" s="31">
        <v>12818459.380000001</v>
      </c>
    </row>
    <row r="22" spans="1:13" ht="69" customHeight="1">
      <c r="A22" s="10" t="s">
        <v>69</v>
      </c>
      <c r="B22" s="7"/>
      <c r="C22" s="8"/>
      <c r="D22" s="8" t="s">
        <v>27</v>
      </c>
      <c r="E22" s="8" t="s">
        <v>20</v>
      </c>
      <c r="F22" s="8">
        <v>25</v>
      </c>
      <c r="G22" s="8">
        <v>497</v>
      </c>
      <c r="H22" s="8" t="s">
        <v>24</v>
      </c>
      <c r="I22" s="8" t="s">
        <v>22</v>
      </c>
      <c r="J22" s="9">
        <v>150</v>
      </c>
      <c r="K22" s="12">
        <f>+K23</f>
        <v>5511999.7800000003</v>
      </c>
      <c r="L22" s="12">
        <f>+L23</f>
        <v>0</v>
      </c>
      <c r="M22" s="12">
        <f>+M23</f>
        <v>0</v>
      </c>
    </row>
    <row r="23" spans="1:13" ht="68.25" customHeight="1">
      <c r="A23" s="10" t="s">
        <v>70</v>
      </c>
      <c r="B23" s="7"/>
      <c r="C23" s="8"/>
      <c r="D23" s="8" t="s">
        <v>27</v>
      </c>
      <c r="E23" s="8" t="s">
        <v>20</v>
      </c>
      <c r="F23" s="8">
        <v>25</v>
      </c>
      <c r="G23" s="8">
        <v>497</v>
      </c>
      <c r="H23" s="8" t="s">
        <v>23</v>
      </c>
      <c r="I23" s="8" t="s">
        <v>22</v>
      </c>
      <c r="J23" s="9">
        <v>150</v>
      </c>
      <c r="K23" s="12">
        <v>5511999.7800000003</v>
      </c>
      <c r="L23" s="12"/>
      <c r="M23" s="12"/>
    </row>
    <row r="24" spans="1:13" ht="43.5" customHeight="1">
      <c r="A24" s="10" t="s">
        <v>64</v>
      </c>
      <c r="B24" s="7"/>
      <c r="C24" s="8"/>
      <c r="D24" s="8" t="s">
        <v>27</v>
      </c>
      <c r="E24" s="8" t="s">
        <v>20</v>
      </c>
      <c r="F24" s="8">
        <v>25</v>
      </c>
      <c r="G24" s="8">
        <v>519</v>
      </c>
      <c r="H24" s="8" t="s">
        <v>24</v>
      </c>
      <c r="I24" s="8" t="s">
        <v>22</v>
      </c>
      <c r="J24" s="9">
        <v>150</v>
      </c>
      <c r="K24" s="12">
        <f>+K25</f>
        <v>382134.2</v>
      </c>
      <c r="L24" s="12"/>
      <c r="M24" s="12"/>
    </row>
    <row r="25" spans="1:13" ht="44.5" customHeight="1">
      <c r="A25" s="10" t="s">
        <v>65</v>
      </c>
      <c r="B25" s="7"/>
      <c r="C25" s="8"/>
      <c r="D25" s="8" t="s">
        <v>27</v>
      </c>
      <c r="E25" s="8" t="s">
        <v>20</v>
      </c>
      <c r="F25" s="8">
        <v>25</v>
      </c>
      <c r="G25" s="8">
        <v>519</v>
      </c>
      <c r="H25" s="8" t="s">
        <v>23</v>
      </c>
      <c r="I25" s="8" t="s">
        <v>22</v>
      </c>
      <c r="J25" s="9">
        <v>150</v>
      </c>
      <c r="K25" s="12">
        <f>224719.1+157415.1</f>
        <v>382134.2</v>
      </c>
      <c r="L25" s="12"/>
      <c r="M25" s="12"/>
    </row>
    <row r="26" spans="1:13" ht="61.5" customHeight="1">
      <c r="A26" s="32" t="s">
        <v>87</v>
      </c>
      <c r="B26" s="33"/>
      <c r="C26" s="34"/>
      <c r="D26" s="34" t="s">
        <v>27</v>
      </c>
      <c r="E26" s="34" t="s">
        <v>20</v>
      </c>
      <c r="F26" s="34">
        <v>25</v>
      </c>
      <c r="G26" s="34">
        <v>750</v>
      </c>
      <c r="H26" s="34" t="s">
        <v>24</v>
      </c>
      <c r="I26" s="34" t="s">
        <v>22</v>
      </c>
      <c r="J26" s="30">
        <v>150</v>
      </c>
      <c r="K26" s="31">
        <f>+K27</f>
        <v>0</v>
      </c>
      <c r="L26" s="31">
        <f>+L27</f>
        <v>134180909.09999999</v>
      </c>
      <c r="M26" s="31">
        <f>+M27</f>
        <v>0</v>
      </c>
    </row>
    <row r="27" spans="1:13" ht="75.5" customHeight="1">
      <c r="A27" s="32" t="s">
        <v>88</v>
      </c>
      <c r="B27" s="33"/>
      <c r="C27" s="34"/>
      <c r="D27" s="34" t="s">
        <v>27</v>
      </c>
      <c r="E27" s="34" t="s">
        <v>20</v>
      </c>
      <c r="F27" s="34">
        <v>25</v>
      </c>
      <c r="G27" s="34">
        <v>750</v>
      </c>
      <c r="H27" s="34" t="s">
        <v>23</v>
      </c>
      <c r="I27" s="34" t="s">
        <v>22</v>
      </c>
      <c r="J27" s="30">
        <v>150</v>
      </c>
      <c r="K27" s="31">
        <v>0</v>
      </c>
      <c r="L27" s="31">
        <v>134180909.09999999</v>
      </c>
      <c r="M27" s="31"/>
    </row>
    <row r="28" spans="1:13" ht="25.5" customHeight="1">
      <c r="A28" s="10" t="s">
        <v>55</v>
      </c>
      <c r="B28" s="7" t="s">
        <v>56</v>
      </c>
      <c r="C28" s="8" t="s">
        <v>19</v>
      </c>
      <c r="D28" s="8" t="s">
        <v>27</v>
      </c>
      <c r="E28" s="8" t="s">
        <v>20</v>
      </c>
      <c r="F28" s="8">
        <v>29</v>
      </c>
      <c r="G28" s="8" t="s">
        <v>57</v>
      </c>
      <c r="H28" s="8" t="s">
        <v>24</v>
      </c>
      <c r="I28" s="8" t="s">
        <v>22</v>
      </c>
      <c r="J28" s="9">
        <v>150</v>
      </c>
      <c r="K28" s="12">
        <f>+K29</f>
        <v>117522296.48999999</v>
      </c>
      <c r="L28" s="12">
        <f>+L29</f>
        <v>100566999</v>
      </c>
      <c r="M28" s="12">
        <f>+M29</f>
        <v>78746097.349999994</v>
      </c>
    </row>
    <row r="29" spans="1:13" ht="42" customHeight="1">
      <c r="A29" s="13" t="s">
        <v>58</v>
      </c>
      <c r="B29" s="7" t="s">
        <v>59</v>
      </c>
      <c r="C29" s="8" t="s">
        <v>19</v>
      </c>
      <c r="D29" s="8" t="s">
        <v>27</v>
      </c>
      <c r="E29" s="8" t="s">
        <v>20</v>
      </c>
      <c r="F29" s="8">
        <v>29</v>
      </c>
      <c r="G29" s="8" t="s">
        <v>57</v>
      </c>
      <c r="H29" s="8" t="s">
        <v>23</v>
      </c>
      <c r="I29" s="8" t="s">
        <v>22</v>
      </c>
      <c r="J29" s="9">
        <v>150</v>
      </c>
      <c r="K29" s="12">
        <f>39192082+57374917+2462858.86+100000+1202931.22+733330.02+453050+16000899.89+2227.5</f>
        <v>117522296.48999999</v>
      </c>
      <c r="L29" s="12">
        <f>57374917+39192082+4000000</f>
        <v>100566999</v>
      </c>
      <c r="M29" s="12">
        <f>57374917+4000000+662500+16708680.35</f>
        <v>78746097.349999994</v>
      </c>
    </row>
    <row r="30" spans="1:13" ht="42.75" customHeight="1">
      <c r="A30" s="6" t="s">
        <v>44</v>
      </c>
      <c r="B30" s="7" t="s">
        <v>14</v>
      </c>
      <c r="C30" s="8" t="s">
        <v>19</v>
      </c>
      <c r="D30" s="8" t="s">
        <v>27</v>
      </c>
      <c r="E30" s="8" t="s">
        <v>20</v>
      </c>
      <c r="F30" s="8">
        <v>30</v>
      </c>
      <c r="G30" s="8" t="s">
        <v>19</v>
      </c>
      <c r="H30" s="8" t="s">
        <v>24</v>
      </c>
      <c r="I30" s="8" t="s">
        <v>22</v>
      </c>
      <c r="J30" s="9">
        <v>150</v>
      </c>
      <c r="K30" s="12">
        <f>+K31+K33+K35+K37</f>
        <v>569099296.56000006</v>
      </c>
      <c r="L30" s="12">
        <f>+L31+L33+L35+L37</f>
        <v>518415143.29000002</v>
      </c>
      <c r="M30" s="12">
        <f>+M31+M33+M35+M37</f>
        <v>518809973.87</v>
      </c>
    </row>
    <row r="31" spans="1:13" ht="54.75" customHeight="1">
      <c r="A31" s="6" t="s">
        <v>73</v>
      </c>
      <c r="B31" s="7" t="s">
        <v>15</v>
      </c>
      <c r="C31" s="8" t="s">
        <v>19</v>
      </c>
      <c r="D31" s="8" t="s">
        <v>27</v>
      </c>
      <c r="E31" s="8" t="s">
        <v>20</v>
      </c>
      <c r="F31" s="8">
        <v>30</v>
      </c>
      <c r="G31" s="8" t="s">
        <v>29</v>
      </c>
      <c r="H31" s="8" t="s">
        <v>24</v>
      </c>
      <c r="I31" s="8" t="s">
        <v>22</v>
      </c>
      <c r="J31" s="9">
        <v>150</v>
      </c>
      <c r="K31" s="12">
        <f>+K32</f>
        <v>554069855.24000001</v>
      </c>
      <c r="L31" s="12">
        <f>+L32</f>
        <v>502664621.97000003</v>
      </c>
      <c r="M31" s="12">
        <f>+M32</f>
        <v>503129498.23000002</v>
      </c>
    </row>
    <row r="32" spans="1:13" ht="76.5" customHeight="1">
      <c r="A32" s="6" t="s">
        <v>74</v>
      </c>
      <c r="B32" s="7" t="s">
        <v>5</v>
      </c>
      <c r="C32" s="8" t="s">
        <v>19</v>
      </c>
      <c r="D32" s="8" t="s">
        <v>27</v>
      </c>
      <c r="E32" s="8" t="s">
        <v>20</v>
      </c>
      <c r="F32" s="8">
        <v>30</v>
      </c>
      <c r="G32" s="8" t="s">
        <v>29</v>
      </c>
      <c r="H32" s="8" t="s">
        <v>23</v>
      </c>
      <c r="I32" s="8" t="s">
        <v>22</v>
      </c>
      <c r="J32" s="9">
        <v>150</v>
      </c>
      <c r="K32" s="12">
        <f>511236833.24+42833022</f>
        <v>554069855.24000001</v>
      </c>
      <c r="L32" s="12">
        <v>502664621.97000003</v>
      </c>
      <c r="M32" s="12">
        <v>503129498.23000002</v>
      </c>
    </row>
    <row r="33" spans="1:13" ht="95" customHeight="1">
      <c r="A33" s="6" t="s">
        <v>81</v>
      </c>
      <c r="B33" s="7" t="s">
        <v>16</v>
      </c>
      <c r="C33" s="8" t="s">
        <v>19</v>
      </c>
      <c r="D33" s="8" t="s">
        <v>27</v>
      </c>
      <c r="E33" s="8" t="s">
        <v>20</v>
      </c>
      <c r="F33" s="8">
        <v>30</v>
      </c>
      <c r="G33" s="8" t="s">
        <v>30</v>
      </c>
      <c r="H33" s="8" t="s">
        <v>24</v>
      </c>
      <c r="I33" s="8" t="s">
        <v>22</v>
      </c>
      <c r="J33" s="9">
        <v>150</v>
      </c>
      <c r="K33" s="12">
        <f>+K34</f>
        <v>14294864</v>
      </c>
      <c r="L33" s="12">
        <f>+L34</f>
        <v>14412762</v>
      </c>
      <c r="M33" s="12">
        <f>+M34</f>
        <v>14412762</v>
      </c>
    </row>
    <row r="34" spans="1:13" ht="115" customHeight="1">
      <c r="A34" s="1" t="s">
        <v>82</v>
      </c>
      <c r="B34" s="7" t="s">
        <v>6</v>
      </c>
      <c r="C34" s="8" t="s">
        <v>19</v>
      </c>
      <c r="D34" s="8" t="s">
        <v>27</v>
      </c>
      <c r="E34" s="8" t="s">
        <v>20</v>
      </c>
      <c r="F34" s="8">
        <v>30</v>
      </c>
      <c r="G34" s="8" t="s">
        <v>30</v>
      </c>
      <c r="H34" s="8" t="s">
        <v>23</v>
      </c>
      <c r="I34" s="8" t="s">
        <v>22</v>
      </c>
      <c r="J34" s="9">
        <v>150</v>
      </c>
      <c r="K34" s="12">
        <f>14412762-80324-37574</f>
        <v>14294864</v>
      </c>
      <c r="L34" s="12">
        <v>14412762</v>
      </c>
      <c r="M34" s="12">
        <v>14412762</v>
      </c>
    </row>
    <row r="35" spans="1:13" ht="130.5" customHeight="1">
      <c r="A35" s="10" t="s">
        <v>49</v>
      </c>
      <c r="B35" s="7" t="s">
        <v>17</v>
      </c>
      <c r="C35" s="8" t="s">
        <v>19</v>
      </c>
      <c r="D35" s="8" t="s">
        <v>27</v>
      </c>
      <c r="E35" s="8" t="s">
        <v>20</v>
      </c>
      <c r="F35" s="8">
        <v>30</v>
      </c>
      <c r="G35" s="8" t="s">
        <v>31</v>
      </c>
      <c r="H35" s="8" t="s">
        <v>24</v>
      </c>
      <c r="I35" s="8" t="s">
        <v>22</v>
      </c>
      <c r="J35" s="9">
        <v>150</v>
      </c>
      <c r="K35" s="12">
        <f>+K36</f>
        <v>734115</v>
      </c>
      <c r="L35" s="12">
        <f>+L36</f>
        <v>1218369</v>
      </c>
      <c r="M35" s="12">
        <f>+M36</f>
        <v>1267245</v>
      </c>
    </row>
    <row r="36" spans="1:13" ht="154.5" customHeight="1">
      <c r="A36" s="10" t="s">
        <v>46</v>
      </c>
      <c r="B36" s="7" t="s">
        <v>4</v>
      </c>
      <c r="C36" s="8" t="s">
        <v>19</v>
      </c>
      <c r="D36" s="8" t="s">
        <v>27</v>
      </c>
      <c r="E36" s="8" t="s">
        <v>20</v>
      </c>
      <c r="F36" s="8">
        <v>30</v>
      </c>
      <c r="G36" s="8" t="s">
        <v>31</v>
      </c>
      <c r="H36" s="8" t="s">
        <v>23</v>
      </c>
      <c r="I36" s="8" t="s">
        <v>22</v>
      </c>
      <c r="J36" s="9">
        <v>150</v>
      </c>
      <c r="K36" s="12">
        <f>1165041-430926</f>
        <v>734115</v>
      </c>
      <c r="L36" s="12">
        <v>1218369</v>
      </c>
      <c r="M36" s="12">
        <v>1267245</v>
      </c>
    </row>
    <row r="37" spans="1:13" ht="95.5" customHeight="1">
      <c r="A37" s="10" t="s">
        <v>83</v>
      </c>
      <c r="B37" s="7"/>
      <c r="C37" s="8"/>
      <c r="D37" s="8" t="s">
        <v>27</v>
      </c>
      <c r="E37" s="8" t="s">
        <v>20</v>
      </c>
      <c r="F37" s="8">
        <v>35</v>
      </c>
      <c r="G37" s="8">
        <v>120</v>
      </c>
      <c r="H37" s="8" t="s">
        <v>24</v>
      </c>
      <c r="I37" s="8" t="s">
        <v>22</v>
      </c>
      <c r="J37" s="9">
        <v>150</v>
      </c>
      <c r="K37" s="12">
        <f>+K38</f>
        <v>462.32</v>
      </c>
      <c r="L37" s="12">
        <f>+L38</f>
        <v>119390.32</v>
      </c>
      <c r="M37" s="12">
        <f>+M38</f>
        <v>468.64</v>
      </c>
    </row>
    <row r="38" spans="1:13" ht="118.5" customHeight="1">
      <c r="A38" s="10" t="s">
        <v>84</v>
      </c>
      <c r="B38" s="7"/>
      <c r="C38" s="8"/>
      <c r="D38" s="8" t="s">
        <v>27</v>
      </c>
      <c r="E38" s="8" t="s">
        <v>20</v>
      </c>
      <c r="F38" s="8">
        <v>35</v>
      </c>
      <c r="G38" s="8">
        <v>120</v>
      </c>
      <c r="H38" s="8" t="s">
        <v>23</v>
      </c>
      <c r="I38" s="8" t="s">
        <v>22</v>
      </c>
      <c r="J38" s="9">
        <v>150</v>
      </c>
      <c r="K38" s="12">
        <v>462.32</v>
      </c>
      <c r="L38" s="12">
        <v>119390.32</v>
      </c>
      <c r="M38" s="12">
        <v>468.64</v>
      </c>
    </row>
    <row r="39" spans="1:13" ht="24" customHeight="1">
      <c r="A39" s="10" t="s">
        <v>9</v>
      </c>
      <c r="B39" s="7" t="s">
        <v>18</v>
      </c>
      <c r="C39" s="8" t="s">
        <v>19</v>
      </c>
      <c r="D39" s="8" t="s">
        <v>27</v>
      </c>
      <c r="E39" s="8" t="s">
        <v>20</v>
      </c>
      <c r="F39" s="8">
        <v>40</v>
      </c>
      <c r="G39" s="8" t="s">
        <v>19</v>
      </c>
      <c r="H39" s="8" t="s">
        <v>24</v>
      </c>
      <c r="I39" s="8" t="s">
        <v>22</v>
      </c>
      <c r="J39" s="9">
        <v>150</v>
      </c>
      <c r="K39" s="12">
        <f>+K40+K42+K44</f>
        <v>53739078</v>
      </c>
      <c r="L39" s="12">
        <f t="shared" ref="L39:M39" si="3">+L40+L42+L44</f>
        <v>46715760</v>
      </c>
      <c r="M39" s="12">
        <f t="shared" si="3"/>
        <v>46715760</v>
      </c>
    </row>
    <row r="40" spans="1:13" ht="114" customHeight="1">
      <c r="A40" s="14" t="s">
        <v>50</v>
      </c>
      <c r="B40" s="15"/>
      <c r="C40" s="16" t="s">
        <v>19</v>
      </c>
      <c r="D40" s="16" t="s">
        <v>27</v>
      </c>
      <c r="E40" s="16" t="s">
        <v>20</v>
      </c>
      <c r="F40" s="16">
        <v>40</v>
      </c>
      <c r="G40" s="17" t="s">
        <v>25</v>
      </c>
      <c r="H40" s="16" t="s">
        <v>24</v>
      </c>
      <c r="I40" s="16" t="s">
        <v>22</v>
      </c>
      <c r="J40" s="18">
        <v>150</v>
      </c>
      <c r="K40" s="25">
        <f t="shared" ref="K40:M40" si="4">+K41</f>
        <v>7023318</v>
      </c>
      <c r="L40" s="19">
        <f t="shared" si="4"/>
        <v>0</v>
      </c>
      <c r="M40" s="19">
        <f t="shared" si="4"/>
        <v>0</v>
      </c>
    </row>
    <row r="41" spans="1:13" ht="128" customHeight="1">
      <c r="A41" s="10" t="s">
        <v>85</v>
      </c>
      <c r="B41" s="22"/>
      <c r="C41" s="20"/>
      <c r="D41" s="20" t="s">
        <v>27</v>
      </c>
      <c r="E41" s="20" t="s">
        <v>20</v>
      </c>
      <c r="F41" s="20">
        <v>40</v>
      </c>
      <c r="G41" s="21" t="s">
        <v>25</v>
      </c>
      <c r="H41" s="20" t="s">
        <v>23</v>
      </c>
      <c r="I41" s="20" t="s">
        <v>22</v>
      </c>
      <c r="J41" s="20">
        <v>150</v>
      </c>
      <c r="K41" s="12">
        <v>7023318</v>
      </c>
      <c r="L41" s="3"/>
      <c r="M41" s="3"/>
    </row>
    <row r="42" spans="1:13" ht="292.5" customHeight="1">
      <c r="A42" s="37" t="s">
        <v>89</v>
      </c>
      <c r="B42" s="38"/>
      <c r="C42" s="39" t="s">
        <v>19</v>
      </c>
      <c r="D42" s="39" t="s">
        <v>27</v>
      </c>
      <c r="E42" s="39" t="s">
        <v>20</v>
      </c>
      <c r="F42" s="39">
        <v>45</v>
      </c>
      <c r="G42" s="40" t="s">
        <v>26</v>
      </c>
      <c r="H42" s="39" t="s">
        <v>24</v>
      </c>
      <c r="I42" s="39" t="s">
        <v>22</v>
      </c>
      <c r="J42" s="41">
        <v>150</v>
      </c>
      <c r="K42" s="42">
        <f>+K43</f>
        <v>1617084</v>
      </c>
      <c r="L42" s="42">
        <f t="shared" ref="L42:M42" si="5">+L43</f>
        <v>1617084</v>
      </c>
      <c r="M42" s="42">
        <f t="shared" si="5"/>
        <v>1617084</v>
      </c>
    </row>
    <row r="43" spans="1:13" ht="271.5" customHeight="1">
      <c r="A43" s="32" t="s">
        <v>90</v>
      </c>
      <c r="B43" s="43"/>
      <c r="C43" s="35"/>
      <c r="D43" s="35" t="s">
        <v>27</v>
      </c>
      <c r="E43" s="35" t="s">
        <v>20</v>
      </c>
      <c r="F43" s="35">
        <v>45</v>
      </c>
      <c r="G43" s="36" t="s">
        <v>26</v>
      </c>
      <c r="H43" s="35" t="s">
        <v>23</v>
      </c>
      <c r="I43" s="35" t="s">
        <v>22</v>
      </c>
      <c r="J43" s="35">
        <v>150</v>
      </c>
      <c r="K43" s="42">
        <v>1617084</v>
      </c>
      <c r="L43" s="42">
        <v>1617084</v>
      </c>
      <c r="M43" s="42">
        <v>1617084</v>
      </c>
    </row>
    <row r="44" spans="1:13" ht="207" customHeight="1">
      <c r="A44" s="37" t="s">
        <v>66</v>
      </c>
      <c r="B44" s="38"/>
      <c r="C44" s="39" t="s">
        <v>19</v>
      </c>
      <c r="D44" s="39" t="s">
        <v>27</v>
      </c>
      <c r="E44" s="39" t="s">
        <v>20</v>
      </c>
      <c r="F44" s="39">
        <v>45</v>
      </c>
      <c r="G44" s="40" t="s">
        <v>67</v>
      </c>
      <c r="H44" s="39" t="s">
        <v>24</v>
      </c>
      <c r="I44" s="39" t="s">
        <v>22</v>
      </c>
      <c r="J44" s="41">
        <v>150</v>
      </c>
      <c r="K44" s="42">
        <f>+K45</f>
        <v>45098676</v>
      </c>
      <c r="L44" s="44">
        <f>+L45</f>
        <v>45098676</v>
      </c>
      <c r="M44" s="44">
        <f>+M45</f>
        <v>45098676</v>
      </c>
    </row>
    <row r="45" spans="1:13" ht="227" customHeight="1">
      <c r="A45" s="32" t="s">
        <v>68</v>
      </c>
      <c r="B45" s="43"/>
      <c r="C45" s="35"/>
      <c r="D45" s="35" t="s">
        <v>27</v>
      </c>
      <c r="E45" s="35" t="s">
        <v>20</v>
      </c>
      <c r="F45" s="35">
        <v>45</v>
      </c>
      <c r="G45" s="36" t="s">
        <v>67</v>
      </c>
      <c r="H45" s="35" t="s">
        <v>23</v>
      </c>
      <c r="I45" s="35" t="s">
        <v>22</v>
      </c>
      <c r="J45" s="35">
        <v>150</v>
      </c>
      <c r="K45" s="31">
        <v>45098676</v>
      </c>
      <c r="L45" s="31">
        <v>45098676</v>
      </c>
      <c r="M45" s="31">
        <v>45098676</v>
      </c>
    </row>
    <row r="46" spans="1:13" ht="36">
      <c r="A46" s="26" t="s">
        <v>76</v>
      </c>
      <c r="D46" s="28" t="s">
        <v>27</v>
      </c>
      <c r="E46" s="29" t="s">
        <v>32</v>
      </c>
      <c r="F46" s="29" t="s">
        <v>24</v>
      </c>
      <c r="G46" s="29" t="s">
        <v>19</v>
      </c>
      <c r="H46" s="29" t="s">
        <v>24</v>
      </c>
      <c r="I46" s="29" t="s">
        <v>22</v>
      </c>
      <c r="J46" s="29" t="s">
        <v>19</v>
      </c>
      <c r="K46" s="27">
        <f>+K47</f>
        <v>450663</v>
      </c>
      <c r="L46" s="27">
        <f t="shared" ref="L46:M47" si="6">+L47</f>
        <v>0</v>
      </c>
      <c r="M46" s="27">
        <f t="shared" si="6"/>
        <v>0</v>
      </c>
    </row>
    <row r="47" spans="1:13" ht="60.75" customHeight="1">
      <c r="A47" s="26" t="s">
        <v>80</v>
      </c>
      <c r="D47" s="28" t="s">
        <v>27</v>
      </c>
      <c r="E47" s="29" t="s">
        <v>32</v>
      </c>
      <c r="F47" s="29" t="s">
        <v>23</v>
      </c>
      <c r="G47" s="29" t="s">
        <v>19</v>
      </c>
      <c r="H47" s="29" t="s">
        <v>23</v>
      </c>
      <c r="I47" s="29" t="s">
        <v>22</v>
      </c>
      <c r="J47" s="29" t="s">
        <v>45</v>
      </c>
      <c r="K47" s="27">
        <f>+K48</f>
        <v>450663</v>
      </c>
      <c r="L47" s="27">
        <f t="shared" si="6"/>
        <v>0</v>
      </c>
      <c r="M47" s="27">
        <f t="shared" si="6"/>
        <v>0</v>
      </c>
    </row>
    <row r="48" spans="1:13" ht="71" customHeight="1">
      <c r="A48" s="26" t="s">
        <v>75</v>
      </c>
      <c r="D48" s="28" t="s">
        <v>27</v>
      </c>
      <c r="E48" s="29" t="s">
        <v>32</v>
      </c>
      <c r="F48" s="29" t="s">
        <v>23</v>
      </c>
      <c r="G48" s="29" t="s">
        <v>21</v>
      </c>
      <c r="H48" s="29" t="s">
        <v>23</v>
      </c>
      <c r="I48" s="29" t="s">
        <v>22</v>
      </c>
      <c r="J48" s="29" t="s">
        <v>45</v>
      </c>
      <c r="K48" s="27">
        <f>384958+65705</f>
        <v>450663</v>
      </c>
      <c r="L48" s="27">
        <v>0</v>
      </c>
      <c r="M48" s="27">
        <v>0</v>
      </c>
    </row>
  </sheetData>
  <sheetProtection formatCells="0" formatColumns="0" formatRows="0" deleteColumns="0" deleteRows="0"/>
  <protectedRanges>
    <protectedRange sqref="C39:C41 C12:C16 C30:C32" name="krista_tf_10_0_0_1_3"/>
    <protectedRange sqref="D39:D41 D12:D16 D30:D32" name="krista_tf_11_0_0_1_3"/>
    <protectedRange sqref="E39:E41 E12:E16 E30:E32" name="krista_tf_12_0_0_1_3"/>
    <protectedRange sqref="F39:F41 F12:F16 F30:F32" name="krista_tf_13_0_0_1_3"/>
    <protectedRange sqref="G39:G41 G12:G16 G30:G32" name="krista_tf_14_0_0_1_3"/>
    <protectedRange sqref="H12:H16 H39:H41 H37 H30:H32" name="krista_tf_15_0_0_1_3"/>
    <protectedRange sqref="I12:I13 I39:I40 I41:J41 I14:J16 I30:J32" name="krista_tf_16_0_0_1_3"/>
    <protectedRange sqref="C33:C38" name="krista_tf_10_0_0_1_1_1"/>
    <protectedRange sqref="D33:D38" name="krista_tf_11_0_0_1_1_1"/>
    <protectedRange sqref="E33:E38" name="krista_tf_12_0_0_1_1_1"/>
    <protectedRange sqref="F33:F38" name="krista_tf_13_0_0_1_1_1"/>
    <protectedRange sqref="G33:G38" name="krista_tf_14_0_0_1_1_1"/>
    <protectedRange sqref="H33:H36 H38" name="krista_tf_15_0_0_1_1_1"/>
    <protectedRange sqref="J39:J40 I33:J38" name="krista_tf_16_0_0_1_1_1"/>
    <protectedRange sqref="C17" name="krista_tf_10_0_0_1_3_1_1"/>
    <protectedRange sqref="D17" name="krista_tf_11_0_0_1_3_1_1"/>
    <protectedRange sqref="E17" name="krista_tf_12_0_0_1_3_1_1"/>
    <protectedRange sqref="F17" name="krista_tf_13_0_0_1_3_1_1"/>
    <protectedRange sqref="G17" name="krista_tf_14_0_0_1_3_1_1"/>
    <protectedRange sqref="H17" name="krista_tf_15_0_0_1_3_1_1"/>
    <protectedRange sqref="I17:J17" name="krista_tf_16_0_0_1_3_1_1"/>
    <protectedRange sqref="C24:C25" name="krista_tf_10_0_0_1_3_1_1_1"/>
    <protectedRange sqref="D24:D25" name="krista_tf_11_0_0_1_3_1_1_1"/>
    <protectedRange sqref="E24:E25" name="krista_tf_12_0_0_1_3_1_1_1"/>
    <protectedRange sqref="F24:F25" name="krista_tf_13_0_0_1_3_1_1_1"/>
    <protectedRange sqref="G24:G25" name="krista_tf_14_0_0_1_3_1_1_1"/>
    <protectedRange sqref="H24" name="krista_tf_15_0_0_1_3_1_1_1"/>
    <protectedRange sqref="I24:J25" name="krista_tf_16_0_0_1_3_1_1_1"/>
    <protectedRange sqref="H25" name="krista_tf_15_0_0_1_3_3_1"/>
    <protectedRange sqref="C28:C29" name="krista_tf_10_0_0_1_3_3_1"/>
    <protectedRange sqref="D28:D29" name="krista_tf_11_0_0_1_3_3_1"/>
    <protectedRange sqref="E28:E29" name="krista_tf_12_0_0_1_3_3_1"/>
    <protectedRange sqref="F28:F29" name="krista_tf_13_0_0_1_3_3_1"/>
    <protectedRange sqref="G28:G29" name="krista_tf_14_0_0_1_3_3_1"/>
    <protectedRange sqref="H28:H29" name="krista_tf_15_0_0_1_3_3_1_1"/>
    <protectedRange sqref="I28:J29" name="krista_tf_16_0_0_1_3_3_1"/>
    <protectedRange sqref="C26:C27" name="krista_tf_10_0_0_1_3_1_1_1_1"/>
    <protectedRange sqref="D26:D27" name="krista_tf_11_0_0_1_3_1_1_1_1"/>
    <protectedRange sqref="E26:E27" name="krista_tf_12_0_0_1_3_1_1_1_1"/>
    <protectedRange sqref="F26:F27" name="krista_tf_13_0_0_1_3_1_1_1_1"/>
    <protectedRange sqref="G26:G27" name="krista_tf_14_0_0_1_3_1_1_1_1"/>
    <protectedRange sqref="H26" name="krista_tf_15_0_0_1_3_1_1_1_1"/>
    <protectedRange sqref="I26:J27" name="krista_tf_16_0_0_1_3_1_1_1_1"/>
    <protectedRange sqref="H27" name="krista_tf_15_0_0_1_3_3_1_2"/>
    <protectedRange sqref="C18:C19" name="krista_tf_10_0_0_1_3_1_1_2"/>
    <protectedRange sqref="D18:D19" name="krista_tf_11_0_0_1_3_1_1_2"/>
    <protectedRange sqref="E18:E19" name="krista_tf_12_0_0_1_3_1_1_2"/>
    <protectedRange sqref="F18:F19" name="krista_tf_13_0_0_1_3_1_1_2"/>
    <protectedRange sqref="G18:G19" name="krista_tf_14_0_0_1_3_1_1_2"/>
    <protectedRange sqref="H18" name="krista_tf_15_0_0_1_3_1_1_2"/>
    <protectedRange sqref="I18:J19" name="krista_tf_16_0_0_1_3_1_1_2"/>
    <protectedRange sqref="H19" name="krista_tf_15_0_0_1_3_3_1_2_1"/>
    <protectedRange sqref="C20:C21" name="krista_tf_10_0_0_1_3_1_1_2_1"/>
    <protectedRange sqref="D20:D21" name="krista_tf_11_0_0_1_3_1_1_2_1"/>
    <protectedRange sqref="E20:E21" name="krista_tf_12_0_0_1_3_1_1_2_1"/>
    <protectedRange sqref="F20:F21" name="krista_tf_13_0_0_1_3_1_1_2_1"/>
    <protectedRange sqref="G20:G21" name="krista_tf_14_0_0_1_3_1_1_2_1"/>
    <protectedRange sqref="H20" name="krista_tf_15_0_0_1_3_1_1_2_1"/>
    <protectedRange sqref="I20:J21" name="krista_tf_16_0_0_1_3_1_1_2_1"/>
    <protectedRange sqref="H21" name="krista_tf_15_0_0_1_3_3_1_2_2"/>
    <protectedRange sqref="C42:C43" name="krista_tf_10_0_0_1_3_1"/>
    <protectedRange sqref="D42:D43" name="krista_tf_11_0_0_1_3_1"/>
    <protectedRange sqref="E42:E43" name="krista_tf_12_0_0_1_3_1"/>
    <protectedRange sqref="F42:F43" name="krista_tf_13_0_0_1_3_1"/>
    <protectedRange sqref="G42:G43" name="krista_tf_14_0_0_1_3_1"/>
    <protectedRange sqref="H42:H43" name="krista_tf_15_0_0_1_3_1"/>
    <protectedRange sqref="I42 I43:J43" name="krista_tf_16_0_0_1_3_1"/>
    <protectedRange sqref="J42" name="krista_tf_16_0_0_1_1_1_1"/>
    <protectedRange sqref="C44:C45" name="krista_tf_10_0_0_1_3_1_2"/>
    <protectedRange sqref="D44:D45" name="krista_tf_11_0_0_1_3_1_2"/>
    <protectedRange sqref="E44:E45" name="krista_tf_12_0_0_1_3_1_2"/>
    <protectedRange sqref="F44:F45" name="krista_tf_13_0_0_1_3_1_2"/>
    <protectedRange sqref="G44:G45" name="krista_tf_14_0_0_1_3_1_2"/>
    <protectedRange sqref="H44:H45" name="krista_tf_15_0_0_1_3_1_2"/>
    <protectedRange sqref="I44 I45:J45" name="krista_tf_16_0_0_1_3_1_2"/>
    <protectedRange sqref="J44" name="krista_tf_16_0_0_1_1_1_1_1"/>
    <protectedRange sqref="C22:C23" name="krista_tf_10_0_0_1_3_1_1_3"/>
    <protectedRange sqref="D22:D23" name="krista_tf_11_0_0_1_3_1_1_3"/>
    <protectedRange sqref="E22:E23" name="krista_tf_12_0_0_1_3_1_1_3"/>
    <protectedRange sqref="F22:F23" name="krista_tf_13_0_0_1_3_1_1_3"/>
    <protectedRange sqref="G22:G23" name="krista_tf_14_0_0_1_3_1_1_3"/>
    <protectedRange sqref="H22" name="krista_tf_15_0_0_1_3_1_1_3"/>
    <protectedRange sqref="I22:J23" name="krista_tf_16_0_0_1_3_1_1_3"/>
    <protectedRange sqref="H23" name="krista_tf_15_0_0_1_3_3_1_3"/>
  </protectedRanges>
  <mergeCells count="14">
    <mergeCell ref="A8:A10"/>
    <mergeCell ref="C8:J8"/>
    <mergeCell ref="K8:M8"/>
    <mergeCell ref="C9:C10"/>
    <mergeCell ref="D9:H9"/>
    <mergeCell ref="I9:J9"/>
    <mergeCell ref="K9:K10"/>
    <mergeCell ref="L9:L10"/>
    <mergeCell ref="M9:M10"/>
    <mergeCell ref="A6:M6"/>
    <mergeCell ref="A1:M1"/>
    <mergeCell ref="A2:M2"/>
    <mergeCell ref="A3:M3"/>
    <mergeCell ref="A4:M4"/>
  </mergeCells>
  <pageMargins left="0.19685039370078741" right="0.19685039370078741" top="0.74803149606299213" bottom="0.35433070866141736" header="0.51181102362204722" footer="0.23622047244094491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2025-04-03T06:13:23Z</cp:lastPrinted>
  <dcterms:created xsi:type="dcterms:W3CDTF">2010-10-28T03:57:01Z</dcterms:created>
  <dcterms:modified xsi:type="dcterms:W3CDTF">2025-04-03T06:13:26Z</dcterms:modified>
</cp:coreProperties>
</file>