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229" r:id="rId1"/>
    <sheet name="Приложение 2" sheetId="230" r:id="rId2"/>
  </sheets>
  <definedNames>
    <definedName name="_xlnm.Print_Titles" localSheetId="0">'Приложение 1'!$14:$14</definedName>
    <definedName name="_xlnm.Print_Titles" localSheetId="1">'Приложение 2'!$14:$14</definedName>
  </definedNames>
  <calcPr calcId="125725"/>
</workbook>
</file>

<file path=xl/calcChain.xml><?xml version="1.0" encoding="utf-8"?>
<calcChain xmlns="http://schemas.openxmlformats.org/spreadsheetml/2006/main">
  <c r="L20" i="230"/>
  <c r="M20"/>
  <c r="K20"/>
  <c r="L27"/>
  <c r="M27"/>
  <c r="K27"/>
  <c r="L46"/>
  <c r="M46"/>
  <c r="K46"/>
  <c r="K53"/>
  <c r="M53"/>
  <c r="L53"/>
  <c r="L21"/>
  <c r="M21"/>
  <c r="K21"/>
  <c r="K36"/>
  <c r="K35" s="1"/>
  <c r="K39"/>
  <c r="K57"/>
  <c r="K56" s="1"/>
  <c r="K55" s="1"/>
  <c r="M56"/>
  <c r="M55" s="1"/>
  <c r="L56"/>
  <c r="L55" s="1"/>
  <c r="M51"/>
  <c r="L51"/>
  <c r="K51"/>
  <c r="M49"/>
  <c r="L49"/>
  <c r="K49"/>
  <c r="M47"/>
  <c r="L47"/>
  <c r="K47"/>
  <c r="M44"/>
  <c r="L44"/>
  <c r="K44"/>
  <c r="K43"/>
  <c r="K42" s="1"/>
  <c r="M42"/>
  <c r="L42"/>
  <c r="K41"/>
  <c r="K40" s="1"/>
  <c r="M40"/>
  <c r="L40"/>
  <c r="M39"/>
  <c r="M38" s="1"/>
  <c r="L39"/>
  <c r="L38" s="1"/>
  <c r="K38"/>
  <c r="M36"/>
  <c r="M35" s="1"/>
  <c r="L36"/>
  <c r="L35" s="1"/>
  <c r="M33"/>
  <c r="L33"/>
  <c r="K33"/>
  <c r="K32"/>
  <c r="K31" s="1"/>
  <c r="M29"/>
  <c r="L29"/>
  <c r="K29"/>
  <c r="M25"/>
  <c r="L25"/>
  <c r="K25"/>
  <c r="M23"/>
  <c r="L23"/>
  <c r="K23"/>
  <c r="M18"/>
  <c r="M17" s="1"/>
  <c r="L18"/>
  <c r="L17" s="1"/>
  <c r="K18"/>
  <c r="K17" s="1"/>
  <c r="J69" i="229"/>
  <c r="J68" s="1"/>
  <c r="J67" s="1"/>
  <c r="J66" s="1"/>
  <c r="L102"/>
  <c r="L101" s="1"/>
  <c r="K102"/>
  <c r="K101" s="1"/>
  <c r="J102"/>
  <c r="J101" s="1"/>
  <c r="L99"/>
  <c r="K99"/>
  <c r="J99"/>
  <c r="L97"/>
  <c r="K97"/>
  <c r="J97"/>
  <c r="L95"/>
  <c r="K95"/>
  <c r="J95"/>
  <c r="L93"/>
  <c r="K93"/>
  <c r="J93"/>
  <c r="L91"/>
  <c r="K91"/>
  <c r="J91"/>
  <c r="L89"/>
  <c r="K89"/>
  <c r="J89"/>
  <c r="L87"/>
  <c r="K87"/>
  <c r="J87"/>
  <c r="L85"/>
  <c r="K85"/>
  <c r="J85"/>
  <c r="L83"/>
  <c r="L78" s="1"/>
  <c r="L77" s="1"/>
  <c r="K83"/>
  <c r="J83"/>
  <c r="L81"/>
  <c r="K81"/>
  <c r="K78" s="1"/>
  <c r="K77" s="1"/>
  <c r="J81"/>
  <c r="L79"/>
  <c r="K79"/>
  <c r="J79"/>
  <c r="J78"/>
  <c r="J77" s="1"/>
  <c r="L75"/>
  <c r="K75"/>
  <c r="J75"/>
  <c r="L72"/>
  <c r="L71" s="1"/>
  <c r="L70" s="1"/>
  <c r="K72"/>
  <c r="K71" s="1"/>
  <c r="K70" s="1"/>
  <c r="J72"/>
  <c r="J71" s="1"/>
  <c r="J70" s="1"/>
  <c r="L68"/>
  <c r="L67" s="1"/>
  <c r="L66" s="1"/>
  <c r="K68"/>
  <c r="K67" s="1"/>
  <c r="K66" s="1"/>
  <c r="L63"/>
  <c r="L61" s="1"/>
  <c r="L60" s="1"/>
  <c r="K63"/>
  <c r="K61" s="1"/>
  <c r="K60" s="1"/>
  <c r="J63"/>
  <c r="J61" s="1"/>
  <c r="J60" s="1"/>
  <c r="L58"/>
  <c r="L57" s="1"/>
  <c r="K58"/>
  <c r="K57" s="1"/>
  <c r="J58"/>
  <c r="J57" s="1"/>
  <c r="L55"/>
  <c r="L54" s="1"/>
  <c r="K55"/>
  <c r="K54" s="1"/>
  <c r="J55"/>
  <c r="J54"/>
  <c r="L52"/>
  <c r="K52"/>
  <c r="J52"/>
  <c r="L49"/>
  <c r="K49"/>
  <c r="J49"/>
  <c r="L45"/>
  <c r="L44" s="1"/>
  <c r="K45"/>
  <c r="K44" s="1"/>
  <c r="J45"/>
  <c r="J44" s="1"/>
  <c r="L42"/>
  <c r="K42"/>
  <c r="J42"/>
  <c r="L40"/>
  <c r="K40"/>
  <c r="J40"/>
  <c r="L38"/>
  <c r="L35" s="1"/>
  <c r="K38"/>
  <c r="J38"/>
  <c r="L36"/>
  <c r="K36"/>
  <c r="J36"/>
  <c r="L32"/>
  <c r="K32"/>
  <c r="J32"/>
  <c r="L30"/>
  <c r="K30"/>
  <c r="J30"/>
  <c r="L28"/>
  <c r="K28"/>
  <c r="J28"/>
  <c r="L26"/>
  <c r="K26"/>
  <c r="J26"/>
  <c r="L17"/>
  <c r="L16" s="1"/>
  <c r="K17"/>
  <c r="J17"/>
  <c r="J16" s="1"/>
  <c r="K16"/>
  <c r="M37" i="230" l="1"/>
  <c r="M16" s="1"/>
  <c r="M15" s="1"/>
  <c r="L37"/>
  <c r="L16" s="1"/>
  <c r="L15" s="1"/>
  <c r="K37"/>
  <c r="J25" i="229"/>
  <c r="J24" s="1"/>
  <c r="J15" s="1"/>
  <c r="J48"/>
  <c r="J47" s="1"/>
  <c r="K48"/>
  <c r="K47" s="1"/>
  <c r="L25"/>
  <c r="L24" s="1"/>
  <c r="L15" s="1"/>
  <c r="K35"/>
  <c r="K34" s="1"/>
  <c r="L48"/>
  <c r="K25"/>
  <c r="K24" s="1"/>
  <c r="K15" s="1"/>
  <c r="J35"/>
  <c r="J34" s="1"/>
  <c r="L34"/>
  <c r="L47"/>
  <c r="K16" i="230" l="1"/>
  <c r="K15" s="1"/>
</calcChain>
</file>

<file path=xl/sharedStrings.xml><?xml version="1.0" encoding="utf-8"?>
<sst xmlns="http://schemas.openxmlformats.org/spreadsheetml/2006/main" count="1028" uniqueCount="267">
  <si>
    <t>Сумма, рублей</t>
  </si>
  <si>
    <t xml:space="preserve">Единый сельскохозяйственный налог </t>
  </si>
  <si>
    <t>к решению Совета Москаленского муниципального района Омской области</t>
  </si>
  <si>
    <t>Прочие доходы от оказания платных услуг (работ)</t>
  </si>
  <si>
    <t>053</t>
  </si>
  <si>
    <t>013</t>
  </si>
  <si>
    <t>Безвозмездные поступления от других бюджетов бюджетной системы Российской Федерации</t>
  </si>
  <si>
    <t>00010102010010000110</t>
  </si>
  <si>
    <t>ГАДБ</t>
  </si>
  <si>
    <t>Наименование кодов классификации доходов районного бюджета</t>
  </si>
  <si>
    <t>Единый сельскохозяйственный налог</t>
  </si>
  <si>
    <t>00010503000010000110</t>
  </si>
  <si>
    <t>00010803010010000110</t>
  </si>
  <si>
    <t>00011105010100000120</t>
  </si>
  <si>
    <t>00011201000010000120</t>
  </si>
  <si>
    <t>00011406014100000430</t>
  </si>
  <si>
    <t>00020203029050000151</t>
  </si>
  <si>
    <t>00020203024050000151</t>
  </si>
  <si>
    <t>00020203027050000151</t>
  </si>
  <si>
    <t>ПРОГНОЗ</t>
  </si>
  <si>
    <t>Коды классификации доходов районного бюджета</t>
  </si>
  <si>
    <t>00020201001050000151</t>
  </si>
  <si>
    <t>00010500000000000000</t>
  </si>
  <si>
    <t>00010800000000000000</t>
  </si>
  <si>
    <t>00010803000010000110</t>
  </si>
  <si>
    <t>00011100000000000000</t>
  </si>
  <si>
    <t>00011105000000000120</t>
  </si>
  <si>
    <t>00011105010000000120</t>
  </si>
  <si>
    <t>00011200000000000000</t>
  </si>
  <si>
    <t>00011400000000000000</t>
  </si>
  <si>
    <t>00011406000000000430</t>
  </si>
  <si>
    <t>00011406010000000430</t>
  </si>
  <si>
    <t>00011600000000000000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</si>
  <si>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</si>
  <si>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</si>
  <si>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</si>
  <si>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</si>
  <si>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</si>
  <si>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</si>
  <si>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</si>
  <si>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</si>
  <si>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</si>
  <si>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</si>
  <si>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</si>
  <si>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1</t>
  </si>
  <si>
    <t>01</t>
  </si>
  <si>
    <t>02</t>
  </si>
  <si>
    <t>010</t>
  </si>
  <si>
    <t>0000</t>
  </si>
  <si>
    <t>05</t>
  </si>
  <si>
    <t>00</t>
  </si>
  <si>
    <t>03</t>
  </si>
  <si>
    <t>08</t>
  </si>
  <si>
    <t>11</t>
  </si>
  <si>
    <t>030</t>
  </si>
  <si>
    <t>09</t>
  </si>
  <si>
    <t>040</t>
  </si>
  <si>
    <t>045</t>
  </si>
  <si>
    <t>12</t>
  </si>
  <si>
    <t>14</t>
  </si>
  <si>
    <t>06</t>
  </si>
  <si>
    <t>014</t>
  </si>
  <si>
    <t>16</t>
  </si>
  <si>
    <t>060</t>
  </si>
  <si>
    <t>050</t>
  </si>
  <si>
    <t>2</t>
  </si>
  <si>
    <t>001</t>
  </si>
  <si>
    <t>024</t>
  </si>
  <si>
    <t>027</t>
  </si>
  <si>
    <t>029</t>
  </si>
  <si>
    <t>04</t>
  </si>
  <si>
    <t>Налоговые и неналоговые доходы</t>
  </si>
  <si>
    <t>Налоги на прибыль, доходы</t>
  </si>
  <si>
    <t>Налог на доходы физических лиц</t>
  </si>
  <si>
    <t>020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</si>
  <si>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</si>
  <si>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</si>
  <si>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</si>
  <si>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</si>
  <si>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</si>
  <si>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</si>
  <si>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</si>
  <si>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Прочие неналоговые доходы</t>
  </si>
  <si>
    <t>Акцизы по подакцизным товарам (продукции), производимым на территории Российской Федерации</t>
  </si>
  <si>
    <t>Налоги на товары (работы, услуги), реализуемые на территории Российской Федерации</t>
  </si>
  <si>
    <t>250</t>
  </si>
  <si>
    <t>Налог, взимаемый в связи с применением патентной системы налогообложения</t>
  </si>
  <si>
    <t>230</t>
  </si>
  <si>
    <t>240</t>
  </si>
  <si>
    <t>075</t>
  </si>
  <si>
    <t xml:space="preserve">к решению Совета Москаленского муниципального района Омской области </t>
  </si>
  <si>
    <t>110</t>
  </si>
  <si>
    <t>140</t>
  </si>
  <si>
    <t>Группа подвида доходов бюджета</t>
  </si>
  <si>
    <t>Вид доходов бюджета</t>
  </si>
  <si>
    <t>Подвид доходов бюджета</t>
  </si>
  <si>
    <t>Груп- па дохо-дов</t>
  </si>
  <si>
    <t>Под- груп-     па дохо-дов</t>
  </si>
  <si>
    <t>Ста- тья до-хо-дов</t>
  </si>
  <si>
    <t>Под- ста-  тья дохо-дов</t>
  </si>
  <si>
    <t>Эле- мент дохо-дов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</si>
  <si>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</si>
  <si>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</si>
  <si>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</si>
  <si>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</si>
  <si>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</si>
  <si>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</si>
  <si>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</si>
  <si>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260</t>
  </si>
  <si>
    <t>011</t>
  </si>
  <si>
    <t>021</t>
  </si>
  <si>
    <t>041</t>
  </si>
  <si>
    <t>Доходы от оказания платных услуг и компенсации затрат государства</t>
  </si>
  <si>
    <t xml:space="preserve">Прочие доходы от оказания платных услуг (работ) получателями средств бюджетов муниципальных районов
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</si>
  <si>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</si>
  <si>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</si>
  <si>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231</t>
  </si>
  <si>
    <t>241</t>
  </si>
  <si>
    <t>251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</si>
  <si>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</si>
  <si>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261</t>
  </si>
  <si>
    <t>070</t>
  </si>
  <si>
    <t>063</t>
  </si>
  <si>
    <t>073</t>
  </si>
  <si>
    <t>143</t>
  </si>
  <si>
    <t>153</t>
  </si>
  <si>
    <t>170</t>
  </si>
  <si>
    <t>173</t>
  </si>
  <si>
    <t>190</t>
  </si>
  <si>
    <t>193</t>
  </si>
  <si>
    <t>200</t>
  </si>
  <si>
    <t>203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</si>
  <si>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</si>
  <si>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</si>
  <si>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</si>
  <si>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Налог, взимаемый с налогоплательщиков, выбравших в качестве объекта налогообложения доходы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</si>
  <si>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</si>
  <si>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</si>
  <si>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</si>
  <si>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</si>
  <si>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</si>
  <si>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</si>
  <si>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</si>
  <si>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Налог, взимаемый в связи с применением упрощенной системы налогообложения
</t>
  </si>
  <si>
    <t xml:space="preserve">Налог, взимаемый в связи с применением патентной системы налогообложения, зачисляемый в бюджеты муниципальных районов
</t>
  </si>
  <si>
    <t xml:space="preserve">Государственная пошлина по делам, рассматриваемым в судах общей юрисдикции, мировыми судьями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</si>
  <si>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</si>
  <si>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</si>
  <si>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Плата за негативное воздействие на окружающую среду
</t>
  </si>
  <si>
    <t xml:space="preserve">Плата за выбросы загрязняющих веществ в атмосферный воздух стационарными объектами
</t>
  </si>
  <si>
    <t xml:space="preserve">Плата за размещение отходов производства и потребления
</t>
  </si>
  <si>
    <t xml:space="preserve">Доходы от оказания платных услуг (работ)
</t>
  </si>
  <si>
    <t xml:space="preserve">Доходы от продажи земельных участков, находящихся в государственной и муниципальной собственности
</t>
  </si>
  <si>
    <t xml:space="preserve">Доходы от продажи земельных участков, государственная собственность на которые не разграничена
</t>
  </si>
  <si>
    <t xml:space="preserve">Административные штрафы, установленные Кодексом Российской Федерации об административных правонарушениях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</si>
  <si>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</si>
  <si>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</si>
  <si>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</si>
  <si>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</si>
  <si>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</si>
  <si>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</si>
  <si>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</si>
  <si>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113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</si>
  <si>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</si>
  <si>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</si>
  <si>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>2025 год</t>
  </si>
  <si>
    <t xml:space="preserve">Приложение № 1 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</si>
  <si>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</si>
  <si>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</si>
  <si>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</si>
  <si>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</si>
  <si>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</si>
  <si>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</si>
  <si>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</si>
  <si>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</si>
  <si>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</si>
  <si>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</si>
  <si>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</si>
  <si>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</si>
  <si>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</si>
  <si>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</si>
  <si>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303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</si>
  <si>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</si>
  <si>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</si>
  <si>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</si>
  <si>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Доходы от приватизации имущества, находящегося в государственной и муниципальной собственности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</si>
  <si>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</si>
  <si>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</si>
  <si>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</si>
  <si>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130</t>
  </si>
  <si>
    <t>042</t>
  </si>
  <si>
    <t xml:space="preserve">Прочие неналоговые доходы
</t>
  </si>
  <si>
    <t>180</t>
  </si>
  <si>
    <t xml:space="preserve">Прочие неналоговые доходы бюджетов муниципальных районов
</t>
  </si>
  <si>
    <t>090</t>
  </si>
  <si>
    <t>300</t>
  </si>
  <si>
    <t xml:space="preserve">Плата по соглашениям об установлении сервитута в отношении земельных участков, государственная собственность на которые не разграничена
</t>
  </si>
  <si>
    <t>310</t>
  </si>
  <si>
    <t xml:space="preserve"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</si>
  <si>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>313</t>
  </si>
  <si>
    <t>2026 год</t>
  </si>
  <si>
    <t>093</t>
  </si>
  <si>
    <t>133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</si>
  <si>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
</t>
  </si>
  <si>
    <t>Анали- тическая группа подвида доходов бюджета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</si>
  <si>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</si>
  <si>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Плата за размещение отходов производства</t>
  </si>
  <si>
    <t xml:space="preserve">Плата за размещение твердых коммунальных отходов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</si>
  <si>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</si>
  <si>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
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</si>
  <si>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</si>
  <si>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</si>
  <si>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</si>
  <si>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</si>
  <si>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</si>
  <si>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</si>
  <si>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</si>
  <si>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</si>
  <si>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</si>
  <si>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</si>
  <si>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</si>
  <si>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</si>
  <si>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</si>
  <si>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
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</si>
  <si>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
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</si>
  <si>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</si>
  <si>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</si>
  <si>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остановленным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</si>
  <si>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</si>
  <si>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</si>
  <si>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</si>
  <si>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</si>
  <si>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Плата по соглашениям об установлении сервитута в отношении земельных участков, находящихся в государственной или муниципальной собственности
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</si>
  <si>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</si>
  <si>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</si>
  <si>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</si>
  <si>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</si>
  <si>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</si>
  <si>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</si>
  <si>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</si>
  <si>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</si>
  <si>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</si>
  <si>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
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</si>
  <si>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</si>
  <si>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</si>
  <si>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</si>
  <si>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</si>
  <si>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</si>
  <si>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</si>
  <si>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</si>
  <si>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</si>
  <si>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</si>
  <si>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</si>
  <si>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</si>
  <si>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</si>
  <si>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</si>
  <si>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</si>
  <si>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 xml:space="preserve"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</si>
  <si>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 xml:space="preserve"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
</t>
  </si>
  <si>
    <t>к решению Совета Москаленского района</t>
  </si>
  <si>
    <t>от 28.05.2025 № 115</t>
  </si>
  <si>
    <t>Приложение № 1</t>
  </si>
  <si>
    <t xml:space="preserve">Субсидии бюджетам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
</t>
  </si>
  <si>
    <t xml:space="preserve">Субсидии бюджетам муниципальных районов на 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
</t>
  </si>
  <si>
    <t xml:space="preserve">Субсидии бюджетам на реализацию мероприятий по модернизации коммунальной инфраструктуры
</t>
  </si>
  <si>
    <t xml:space="preserve">Субсидии бюджетам муниципальных районов на реализацию мероприятий по модернизации коммунальной инфраструктуры
</t>
  </si>
  <si>
    <t>поступлений налоговых и неналоговых доходов районного бюджета на 2025 год и на плановый период 2026 и 2027 годов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</si>
</sst>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101">
    <xf numFmtId="0" fontId="0" fillId="0" borderId="0" xfId="0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wrapText="1"/>
    </xf>
    <xf numFmtId="0" fontId="5" fillId="0" borderId="1" xfId="32" applyFont="1" applyAlignment="1">
      <alignment horizontal="left" vertical="top" wrapText="1"/>
    </xf>
    <xf numFmtId="0" fontId="5" fillId="0" borderId="1" xfId="32" applyFont="1" applyAlignment="1">
      <alignment horizontal="center" vertical="top" wrapText="1"/>
    </xf>
    <xf numFmtId="49" fontId="5" fillId="0" borderId="3" xfId="0" applyNumberFormat="1" applyFont="1" applyBorder="1" applyAlignment="1">
      <alignment horizontal="right" vertical="justify" wrapText="1"/>
    </xf>
    <xf numFmtId="49" fontId="5" fillId="0" borderId="3" xfId="0" applyNumberFormat="1" applyFont="1" applyBorder="1" applyAlignment="1">
      <alignment horizontal="center" vertical="justify"/>
    </xf>
    <xf numFmtId="49" fontId="5" fillId="0" borderId="3" xfId="0" applyNumberFormat="1" applyFont="1" applyBorder="1" applyAlignment="1">
      <alignment horizontal="center" vertical="justify" wrapText="1"/>
    </xf>
    <xf numFmtId="49" fontId="5" fillId="0" borderId="5" xfId="0" applyNumberFormat="1" applyFont="1" applyBorder="1" applyAlignment="1">
      <alignment horizontal="center" vertical="justify"/>
    </xf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49" fontId="5" fillId="0" borderId="6" xfId="0" applyNumberFormat="1" applyFont="1" applyBorder="1" applyAlignment="1">
      <alignment horizontal="center" vertical="justify" wrapText="1"/>
    </xf>
    <xf numFmtId="0" fontId="5" fillId="0" borderId="3" xfId="32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right" vertical="justify" wrapText="1"/>
    </xf>
    <xf numFmtId="49" fontId="5" fillId="0" borderId="7" xfId="0" applyNumberFormat="1" applyFont="1" applyBorder="1" applyAlignment="1">
      <alignment horizontal="center" vertical="justify" wrapText="1"/>
    </xf>
    <xf numFmtId="49" fontId="5" fillId="0" borderId="8" xfId="0" applyNumberFormat="1" applyFont="1" applyBorder="1" applyAlignment="1">
      <alignment horizontal="center" vertical="justify" wrapText="1"/>
    </xf>
    <xf numFmtId="0" fontId="5" fillId="0" borderId="9" xfId="32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vertical="top" wrapText="1"/>
    </xf>
    <xf numFmtId="0" fontId="5" fillId="0" borderId="10" xfId="32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49" fontId="5" fillId="0" borderId="1" xfId="2" applyNumberFormat="1" applyFont="1">
      <alignment horizontal="right" vertical="top"/>
    </xf>
    <xf numFmtId="0" fontId="5" fillId="0" borderId="10" xfId="2" applyNumberFormat="1" applyFont="1" applyBorder="1">
      <alignment horizontal="right" vertical="top"/>
    </xf>
    <xf numFmtId="0" fontId="5" fillId="0" borderId="3" xfId="2" applyNumberFormat="1" applyFont="1" applyBorder="1" applyAlignment="1">
      <alignment horizontal="center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1" xfId="137" applyFont="1" applyBorder="1">
      <alignment horizontal="left" vertical="top" wrapText="1"/>
    </xf>
    <xf numFmtId="0" fontId="5" fillId="0" borderId="12" xfId="137" applyFont="1" applyBorder="1">
      <alignment horizontal="left" vertical="top" wrapText="1"/>
    </xf>
    <xf numFmtId="0" fontId="5" fillId="0" borderId="6" xfId="137" applyFont="1" applyBorder="1">
      <alignment horizontal="left" vertical="top" wrapText="1"/>
    </xf>
    <xf numFmtId="49" fontId="5" fillId="0" borderId="11" xfId="133" applyFont="1" applyBorder="1">
      <alignment horizontal="left" vertical="top" wrapText="1"/>
    </xf>
    <xf numFmtId="0" fontId="5" fillId="0" borderId="11" xfId="2" applyNumberFormat="1" applyFont="1" applyBorder="1">
      <alignment horizontal="right" vertical="top"/>
    </xf>
    <xf numFmtId="49" fontId="5" fillId="0" borderId="11" xfId="2" applyNumberFormat="1" applyFont="1" applyBorder="1">
      <alignment horizontal="right" vertical="top"/>
    </xf>
    <xf numFmtId="0" fontId="5" fillId="0" borderId="9" xfId="2" applyNumberFormat="1" applyFont="1" applyBorder="1">
      <alignment horizontal="right" vertical="top"/>
    </xf>
    <xf numFmtId="164" fontId="5" fillId="0" borderId="6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2" fontId="5" fillId="0" borderId="0" xfId="5" applyNumberFormat="1" applyFont="1" applyBorder="1">
      <alignment horizontal="right" vertical="top"/>
    </xf>
    <xf numFmtId="49" fontId="5" fillId="0" borderId="12" xfId="133" applyFont="1" applyBorder="1">
      <alignment horizontal="left" vertical="top" wrapText="1"/>
    </xf>
    <xf numFmtId="0" fontId="5" fillId="0" borderId="12" xfId="2" applyNumberFormat="1" applyFont="1" applyBorder="1">
      <alignment horizontal="right" vertical="top"/>
    </xf>
    <xf numFmtId="0" fontId="5" fillId="0" borderId="1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0" fontId="5" fillId="0" borderId="7" xfId="2" applyNumberFormat="1" applyFont="1" applyBorder="1">
      <alignment horizontal="right" vertical="top"/>
    </xf>
    <xf numFmtId="2" fontId="8" fillId="0" borderId="0" xfId="0" applyNumberFormat="1" applyFont="1" applyBorder="1"/>
    <xf numFmtId="2" fontId="8" fillId="0" borderId="0" xfId="0" applyNumberFormat="1" applyFont="1"/>
    <xf numFmtId="4" fontId="5" fillId="0" borderId="3" xfId="32" applyNumberFormat="1" applyFont="1" applyBorder="1" applyAlignment="1">
      <alignment horizontal="right" vertical="top" wrapText="1"/>
    </xf>
    <xf numFmtId="4" fontId="5" fillId="0" borderId="3" xfId="32" applyNumberFormat="1" applyFont="1" applyFill="1" applyBorder="1" applyAlignment="1">
      <alignment horizontal="right" vertical="top" wrapText="1"/>
    </xf>
    <xf numFmtId="4" fontId="5" fillId="0" borderId="3" xfId="5" applyNumberFormat="1" applyFont="1" applyFill="1" applyBorder="1">
      <alignment horizontal="right" vertical="top"/>
    </xf>
    <xf numFmtId="166" fontId="0" fillId="0" borderId="0" xfId="0" applyNumberFormat="1"/>
    <xf numFmtId="165" fontId="5" fillId="0" borderId="6" xfId="5" applyNumberFormat="1" applyFont="1" applyBorder="1">
      <alignment horizontal="right" vertical="top"/>
    </xf>
    <xf numFmtId="4" fontId="0" fillId="0" borderId="0" xfId="0" applyNumberFormat="1"/>
    <xf numFmtId="0" fontId="11" fillId="0" borderId="21" xfId="0" applyNumberFormat="1" applyFont="1" applyBorder="1" applyAlignment="1">
      <alignment horizontal="left" vertical="center" wrapText="1"/>
    </xf>
    <xf numFmtId="4" fontId="11" fillId="0" borderId="21" xfId="0" applyNumberFormat="1" applyFont="1" applyBorder="1" applyAlignment="1">
      <alignment horizontal="center" vertical="center"/>
    </xf>
    <xf numFmtId="0" fontId="11" fillId="0" borderId="21" xfId="0" applyNumberFormat="1" applyFont="1" applyBorder="1" applyAlignment="1">
      <alignment horizontal="right" vertical="center"/>
    </xf>
    <xf numFmtId="49" fontId="11" fillId="0" borderId="21" xfId="0" applyNumberFormat="1" applyFont="1" applyBorder="1" applyAlignment="1">
      <alignment horizontal="right" vertical="center"/>
    </xf>
    <xf numFmtId="0" fontId="5" fillId="10" borderId="1" xfId="137" applyFont="1" applyFill="1">
      <alignment horizontal="left" vertical="top" wrapText="1"/>
    </xf>
    <xf numFmtId="49" fontId="5" fillId="10" borderId="1" xfId="2" applyNumberFormat="1" applyFont="1" applyFill="1">
      <alignment horizontal="right" vertical="top"/>
    </xf>
    <xf numFmtId="4" fontId="11" fillId="0" borderId="22" xfId="0" applyNumberFormat="1" applyFont="1" applyBorder="1" applyAlignment="1">
      <alignment horizontal="right" vertical="top"/>
    </xf>
    <xf numFmtId="0" fontId="5" fillId="0" borderId="23" xfId="2" applyNumberFormat="1" applyFont="1" applyBorder="1">
      <alignment horizontal="right" vertical="top"/>
    </xf>
    <xf numFmtId="165" fontId="5" fillId="0" borderId="24" xfId="5" applyNumberFormat="1" applyFont="1" applyBorder="1">
      <alignment horizontal="right" vertical="top"/>
    </xf>
    <xf numFmtId="0" fontId="5" fillId="0" borderId="24" xfId="137" applyFont="1" applyBorder="1">
      <alignment horizontal="left" vertical="top" wrapText="1"/>
    </xf>
    <xf numFmtId="49" fontId="5" fillId="0" borderId="25" xfId="133" applyFont="1" applyBorder="1">
      <alignment horizontal="left" vertical="top" wrapText="1"/>
    </xf>
    <xf numFmtId="0" fontId="5" fillId="0" borderId="25" xfId="2" applyNumberFormat="1" applyFont="1" applyBorder="1">
      <alignment horizontal="right" vertical="top"/>
    </xf>
    <xf numFmtId="0" fontId="5" fillId="0" borderId="24" xfId="2" applyNumberFormat="1" applyFont="1" applyBorder="1">
      <alignment horizontal="right" vertical="top"/>
    </xf>
    <xf numFmtId="49" fontId="5" fillId="0" borderId="24" xfId="2" applyNumberFormat="1" applyFont="1" applyBorder="1">
      <alignment horizontal="right" vertical="top"/>
    </xf>
    <xf numFmtId="0" fontId="5" fillId="0" borderId="26" xfId="137" applyFont="1" applyBorder="1">
      <alignment horizontal="left" vertical="top" wrapText="1"/>
    </xf>
    <xf numFmtId="49" fontId="5" fillId="0" borderId="27" xfId="133" applyFont="1" applyBorder="1">
      <alignment horizontal="left" vertical="top" wrapText="1"/>
    </xf>
    <xf numFmtId="0" fontId="5" fillId="0" borderId="27" xfId="2" applyNumberFormat="1" applyFont="1" applyBorder="1">
      <alignment horizontal="right" vertical="top"/>
    </xf>
    <xf numFmtId="49" fontId="5" fillId="0" borderId="27" xfId="2" applyNumberFormat="1" applyFont="1" applyBorder="1">
      <alignment horizontal="right" vertical="top"/>
    </xf>
    <xf numFmtId="0" fontId="5" fillId="0" borderId="28" xfId="2" applyNumberFormat="1" applyFont="1" applyBorder="1">
      <alignment horizontal="right" vertical="top"/>
    </xf>
    <xf numFmtId="165" fontId="5" fillId="0" borderId="26" xfId="5" applyNumberFormat="1" applyFont="1" applyBorder="1">
      <alignment horizontal="right" vertical="top"/>
    </xf>
    <xf numFmtId="49" fontId="5" fillId="0" borderId="24" xfId="133" applyFont="1" applyBorder="1">
      <alignment horizontal="left" vertical="top" wrapText="1"/>
    </xf>
    <xf numFmtId="164" fontId="5" fillId="0" borderId="26" xfId="5" applyNumberFormat="1" applyFont="1" applyBorder="1">
      <alignment horizontal="right" vertical="top"/>
    </xf>
    <xf numFmtId="0" fontId="0" fillId="0" borderId="0" xfId="0"/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/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104"/>
  <sheetViews>
    <sheetView tabSelected="1" workbookViewId="0">
      <selection activeCell="A9" sqref="A9:L9"/>
    </sheetView>
  </sheetViews>
  <sheetFormatPr defaultColWidth="9.1796875" defaultRowHeight="12.5"/>
  <cols>
    <col min="1" max="1" width="56.81640625" style="79" customWidth="1"/>
    <col min="2" max="2" width="0" style="79" hidden="1" customWidth="1"/>
    <col min="3" max="3" width="7.81640625" style="79" customWidth="1"/>
    <col min="4" max="4" width="6.54296875" style="79" customWidth="1"/>
    <col min="5" max="5" width="5.54296875" style="79" customWidth="1"/>
    <col min="6" max="6" width="6.81640625" style="79" customWidth="1"/>
    <col min="7" max="7" width="7.54296875" style="79" customWidth="1"/>
    <col min="8" max="8" width="11.54296875" style="79" customWidth="1"/>
    <col min="9" max="9" width="11.1796875" style="79" customWidth="1"/>
    <col min="10" max="10" width="17.26953125" style="79" customWidth="1"/>
    <col min="11" max="11" width="17.453125" style="79" customWidth="1"/>
    <col min="12" max="12" width="17.26953125" style="79" customWidth="1"/>
    <col min="13" max="14" width="17.1796875" style="79" customWidth="1"/>
    <col min="15" max="15" width="18.26953125" style="79" customWidth="1"/>
    <col min="16" max="16384" width="9.1796875" style="79"/>
  </cols>
  <sheetData>
    <row r="1" spans="1:15" ht="18">
      <c r="L1" s="20" t="s">
        <v>166</v>
      </c>
    </row>
    <row r="2" spans="1:15" ht="16" customHeight="1">
      <c r="L2" s="20" t="s">
        <v>259</v>
      </c>
    </row>
    <row r="3" spans="1:15" ht="18">
      <c r="L3" s="20" t="s">
        <v>260</v>
      </c>
    </row>
    <row r="4" spans="1:15" ht="18">
      <c r="A4" s="81"/>
      <c r="B4" s="81"/>
      <c r="C4" s="85"/>
      <c r="D4" s="85"/>
      <c r="E4" s="85"/>
      <c r="F4" s="85"/>
      <c r="G4" s="85"/>
      <c r="H4" s="85"/>
      <c r="I4" s="85"/>
      <c r="J4" s="85"/>
      <c r="L4" s="20" t="s">
        <v>261</v>
      </c>
    </row>
    <row r="5" spans="1:15" ht="19.5" customHeight="1">
      <c r="A5" s="85" t="s">
        <v>2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5" ht="21.75" customHeight="1">
      <c r="A6" s="85" t="s">
        <v>254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5" ht="21.75" customHeight="1">
      <c r="A7" s="85" t="s">
        <v>216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5" ht="18">
      <c r="A8" s="82" t="s">
        <v>19</v>
      </c>
      <c r="B8" s="83"/>
      <c r="C8" s="83"/>
      <c r="D8" s="83"/>
      <c r="E8" s="83"/>
      <c r="F8" s="83"/>
      <c r="G8" s="83"/>
      <c r="H8" s="83"/>
      <c r="I8" s="83"/>
      <c r="J8" s="83"/>
      <c r="K8" s="84"/>
      <c r="L8" s="84"/>
    </row>
    <row r="9" spans="1:15" ht="22" customHeight="1">
      <c r="A9" s="82" t="s">
        <v>266</v>
      </c>
      <c r="B9" s="83"/>
      <c r="C9" s="83"/>
      <c r="D9" s="83"/>
      <c r="E9" s="83"/>
      <c r="F9" s="83"/>
      <c r="G9" s="83"/>
      <c r="H9" s="83"/>
      <c r="I9" s="83"/>
      <c r="J9" s="83"/>
      <c r="K9" s="84"/>
      <c r="L9" s="84"/>
    </row>
    <row r="10" spans="1:15" ht="10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spans="1:15" ht="27" customHeight="1">
      <c r="A11" s="86" t="s">
        <v>9</v>
      </c>
      <c r="B11" s="81"/>
      <c r="C11" s="87" t="s">
        <v>20</v>
      </c>
      <c r="D11" s="87"/>
      <c r="E11" s="87"/>
      <c r="F11" s="87"/>
      <c r="G11" s="87"/>
      <c r="H11" s="87"/>
      <c r="I11" s="87"/>
      <c r="J11" s="88" t="s">
        <v>0</v>
      </c>
      <c r="K11" s="89"/>
      <c r="L11" s="89"/>
    </row>
    <row r="12" spans="1:15" ht="36" customHeight="1">
      <c r="A12" s="86"/>
      <c r="B12" s="81"/>
      <c r="C12" s="90" t="s">
        <v>94</v>
      </c>
      <c r="D12" s="87"/>
      <c r="E12" s="87"/>
      <c r="F12" s="87"/>
      <c r="G12" s="91"/>
      <c r="H12" s="92" t="s">
        <v>95</v>
      </c>
      <c r="I12" s="93"/>
      <c r="J12" s="94" t="s">
        <v>165</v>
      </c>
      <c r="K12" s="94" t="s">
        <v>200</v>
      </c>
      <c r="L12" s="94" t="s">
        <v>215</v>
      </c>
    </row>
    <row r="13" spans="1:15" ht="107.5" customHeight="1">
      <c r="A13" s="86"/>
      <c r="B13" s="81"/>
      <c r="C13" s="4" t="s">
        <v>96</v>
      </c>
      <c r="D13" s="4" t="s">
        <v>97</v>
      </c>
      <c r="E13" s="4" t="s">
        <v>98</v>
      </c>
      <c r="F13" s="4" t="s">
        <v>99</v>
      </c>
      <c r="G13" s="4" t="s">
        <v>100</v>
      </c>
      <c r="H13" s="3" t="s">
        <v>93</v>
      </c>
      <c r="I13" s="21" t="s">
        <v>204</v>
      </c>
      <c r="J13" s="95"/>
      <c r="K13" s="94"/>
      <c r="L13" s="94"/>
    </row>
    <row r="14" spans="1:15" ht="18">
      <c r="A14" s="6">
        <v>1</v>
      </c>
      <c r="B14" s="6">
        <v>2</v>
      </c>
      <c r="C14" s="6">
        <v>2</v>
      </c>
      <c r="D14" s="6">
        <v>3</v>
      </c>
      <c r="E14" s="6">
        <v>4</v>
      </c>
      <c r="F14" s="6">
        <v>5</v>
      </c>
      <c r="G14" s="6">
        <v>6</v>
      </c>
      <c r="H14" s="6">
        <v>7</v>
      </c>
      <c r="I14" s="19">
        <v>8</v>
      </c>
      <c r="J14" s="22">
        <v>9</v>
      </c>
      <c r="K14" s="80">
        <v>10</v>
      </c>
      <c r="L14" s="80">
        <v>11</v>
      </c>
    </row>
    <row r="15" spans="1:15" ht="18">
      <c r="A15" s="5" t="s">
        <v>71</v>
      </c>
      <c r="B15" s="6"/>
      <c r="C15" s="7" t="s">
        <v>44</v>
      </c>
      <c r="D15" s="7" t="s">
        <v>50</v>
      </c>
      <c r="E15" s="7" t="s">
        <v>50</v>
      </c>
      <c r="F15" s="7" t="s">
        <v>43</v>
      </c>
      <c r="G15" s="7" t="s">
        <v>50</v>
      </c>
      <c r="H15" s="16" t="s">
        <v>48</v>
      </c>
      <c r="I15" s="7" t="s">
        <v>43</v>
      </c>
      <c r="J15" s="51">
        <f>+J16+J24+J34+J44+J47+J60+J66+J70+J77+J101</f>
        <v>344069715.16000003</v>
      </c>
      <c r="K15" s="51">
        <f>+K16+K24+K34+K44+K47+K60+K66+K70+K77+K101</f>
        <v>361483385.16000003</v>
      </c>
      <c r="L15" s="51">
        <f>+L16+L24+L34+L44+L47+L60+L66+L70+L77+L101</f>
        <v>379605825.16000003</v>
      </c>
      <c r="M15" s="49"/>
      <c r="N15" s="49"/>
      <c r="O15" s="49"/>
    </row>
    <row r="16" spans="1:15" ht="18">
      <c r="A16" s="5" t="s">
        <v>72</v>
      </c>
      <c r="B16" s="6"/>
      <c r="C16" s="7" t="s">
        <v>44</v>
      </c>
      <c r="D16" s="7" t="s">
        <v>45</v>
      </c>
      <c r="E16" s="7" t="s">
        <v>50</v>
      </c>
      <c r="F16" s="7" t="s">
        <v>43</v>
      </c>
      <c r="G16" s="7" t="s">
        <v>50</v>
      </c>
      <c r="H16" s="16" t="s">
        <v>48</v>
      </c>
      <c r="I16" s="7" t="s">
        <v>43</v>
      </c>
      <c r="J16" s="52">
        <f>+J17</f>
        <v>304059710</v>
      </c>
      <c r="K16" s="52">
        <f>+K17</f>
        <v>321505980</v>
      </c>
      <c r="L16" s="52">
        <f>+L17</f>
        <v>338150720</v>
      </c>
      <c r="M16" s="13"/>
      <c r="N16" s="13"/>
      <c r="O16" s="13"/>
    </row>
    <row r="17" spans="1:15" ht="18">
      <c r="A17" s="5" t="s">
        <v>73</v>
      </c>
      <c r="B17" s="6"/>
      <c r="C17" s="7" t="s">
        <v>44</v>
      </c>
      <c r="D17" s="7" t="s">
        <v>45</v>
      </c>
      <c r="E17" s="7" t="s">
        <v>46</v>
      </c>
      <c r="F17" s="7" t="s">
        <v>43</v>
      </c>
      <c r="G17" s="7" t="s">
        <v>45</v>
      </c>
      <c r="H17" s="16" t="s">
        <v>48</v>
      </c>
      <c r="I17" s="7" t="s">
        <v>91</v>
      </c>
      <c r="J17" s="52">
        <f>+J18+J19+J20+J21+J22+J23</f>
        <v>304059710</v>
      </c>
      <c r="K17" s="52">
        <f>+K18+K19+K20+K21+K22+K23</f>
        <v>321505980</v>
      </c>
      <c r="L17" s="52">
        <f>+L18+L19+L20+L21+L22+L23</f>
        <v>338150720</v>
      </c>
    </row>
    <row r="18" spans="1:15" ht="184" customHeight="1">
      <c r="A18" s="24" t="s">
        <v>220</v>
      </c>
      <c r="B18" s="25" t="s">
        <v>7</v>
      </c>
      <c r="C18" s="26" t="s">
        <v>44</v>
      </c>
      <c r="D18" s="26" t="s">
        <v>45</v>
      </c>
      <c r="E18" s="26" t="s">
        <v>46</v>
      </c>
      <c r="F18" s="26" t="s">
        <v>47</v>
      </c>
      <c r="G18" s="26" t="s">
        <v>45</v>
      </c>
      <c r="H18" s="28" t="s">
        <v>48</v>
      </c>
      <c r="I18" s="41">
        <v>110</v>
      </c>
      <c r="J18" s="53">
        <v>290777540</v>
      </c>
      <c r="K18" s="53">
        <v>308223810</v>
      </c>
      <c r="L18" s="53">
        <v>324868550</v>
      </c>
      <c r="M18" s="12"/>
    </row>
    <row r="19" spans="1:15" ht="166" customHeight="1">
      <c r="A19" s="2" t="s">
        <v>137</v>
      </c>
      <c r="B19" s="8" t="s">
        <v>43</v>
      </c>
      <c r="C19" s="9" t="s">
        <v>44</v>
      </c>
      <c r="D19" s="9" t="s">
        <v>45</v>
      </c>
      <c r="E19" s="9" t="s">
        <v>46</v>
      </c>
      <c r="F19" s="9" t="s">
        <v>74</v>
      </c>
      <c r="G19" s="9" t="s">
        <v>45</v>
      </c>
      <c r="H19" s="17" t="s">
        <v>48</v>
      </c>
      <c r="I19" s="9" t="s">
        <v>91</v>
      </c>
      <c r="J19" s="53">
        <v>1407870</v>
      </c>
      <c r="K19" s="53">
        <v>1407870</v>
      </c>
      <c r="L19" s="53">
        <v>1407870</v>
      </c>
      <c r="M19" s="12"/>
    </row>
    <row r="20" spans="1:15" ht="128.5" customHeight="1">
      <c r="A20" s="2" t="s">
        <v>221</v>
      </c>
      <c r="B20" s="10"/>
      <c r="C20" s="14" t="s">
        <v>44</v>
      </c>
      <c r="D20" s="14" t="s">
        <v>45</v>
      </c>
      <c r="E20" s="14" t="s">
        <v>46</v>
      </c>
      <c r="F20" s="14" t="s">
        <v>54</v>
      </c>
      <c r="G20" s="14" t="s">
        <v>45</v>
      </c>
      <c r="H20" s="18" t="s">
        <v>48</v>
      </c>
      <c r="I20" s="9" t="s">
        <v>91</v>
      </c>
      <c r="J20" s="53">
        <v>10718280</v>
      </c>
      <c r="K20" s="53">
        <v>10718280</v>
      </c>
      <c r="L20" s="53">
        <v>10718280</v>
      </c>
      <c r="M20" s="12"/>
    </row>
    <row r="21" spans="1:15" ht="130" customHeight="1">
      <c r="A21" s="2" t="s">
        <v>222</v>
      </c>
      <c r="B21" s="10"/>
      <c r="C21" s="14" t="s">
        <v>44</v>
      </c>
      <c r="D21" s="14" t="s">
        <v>45</v>
      </c>
      <c r="E21" s="14" t="s">
        <v>46</v>
      </c>
      <c r="F21" s="14" t="s">
        <v>56</v>
      </c>
      <c r="G21" s="14" t="s">
        <v>45</v>
      </c>
      <c r="H21" s="18" t="s">
        <v>48</v>
      </c>
      <c r="I21" s="9" t="s">
        <v>91</v>
      </c>
      <c r="J21" s="53">
        <v>9000</v>
      </c>
      <c r="K21" s="53">
        <v>9000</v>
      </c>
      <c r="L21" s="53">
        <v>9000</v>
      </c>
      <c r="M21" s="12"/>
    </row>
    <row r="22" spans="1:15" ht="117.75" customHeight="1">
      <c r="A22" s="2" t="s">
        <v>223</v>
      </c>
      <c r="B22" s="10"/>
      <c r="C22" s="14" t="s">
        <v>44</v>
      </c>
      <c r="D22" s="14" t="s">
        <v>45</v>
      </c>
      <c r="E22" s="14" t="s">
        <v>46</v>
      </c>
      <c r="F22" s="14" t="s">
        <v>189</v>
      </c>
      <c r="G22" s="14" t="s">
        <v>45</v>
      </c>
      <c r="H22" s="18" t="s">
        <v>48</v>
      </c>
      <c r="I22" s="9" t="s">
        <v>91</v>
      </c>
      <c r="J22" s="53">
        <v>1026900</v>
      </c>
      <c r="K22" s="53">
        <v>1026900</v>
      </c>
      <c r="L22" s="53">
        <v>1026900</v>
      </c>
      <c r="M22" s="12"/>
    </row>
    <row r="23" spans="1:15" ht="112.5" customHeight="1">
      <c r="A23" s="2" t="s">
        <v>224</v>
      </c>
      <c r="B23" s="10"/>
      <c r="C23" s="14" t="s">
        <v>44</v>
      </c>
      <c r="D23" s="14" t="s">
        <v>45</v>
      </c>
      <c r="E23" s="14" t="s">
        <v>46</v>
      </c>
      <c r="F23" s="14" t="s">
        <v>92</v>
      </c>
      <c r="G23" s="14" t="s">
        <v>45</v>
      </c>
      <c r="H23" s="18" t="s">
        <v>48</v>
      </c>
      <c r="I23" s="9" t="s">
        <v>91</v>
      </c>
      <c r="J23" s="53">
        <v>120120</v>
      </c>
      <c r="K23" s="53">
        <v>120120</v>
      </c>
      <c r="L23" s="53">
        <v>120120</v>
      </c>
      <c r="M23" s="12"/>
    </row>
    <row r="24" spans="1:15" ht="36">
      <c r="A24" s="1" t="s">
        <v>84</v>
      </c>
      <c r="B24" s="8"/>
      <c r="C24" s="9" t="s">
        <v>44</v>
      </c>
      <c r="D24" s="9" t="s">
        <v>51</v>
      </c>
      <c r="E24" s="9" t="s">
        <v>50</v>
      </c>
      <c r="F24" s="9" t="s">
        <v>43</v>
      </c>
      <c r="G24" s="9" t="s">
        <v>50</v>
      </c>
      <c r="H24" s="17" t="s">
        <v>48</v>
      </c>
      <c r="I24" s="9" t="s">
        <v>43</v>
      </c>
      <c r="J24" s="53">
        <f>+J25</f>
        <v>4664100</v>
      </c>
      <c r="K24" s="53">
        <f>+K25</f>
        <v>4514500</v>
      </c>
      <c r="L24" s="53">
        <f>+L25</f>
        <v>5768000</v>
      </c>
      <c r="M24" s="13"/>
      <c r="N24" s="13"/>
      <c r="O24" s="13"/>
    </row>
    <row r="25" spans="1:15" ht="55.5" customHeight="1">
      <c r="A25" s="1" t="s">
        <v>83</v>
      </c>
      <c r="B25" s="8"/>
      <c r="C25" s="9" t="s">
        <v>44</v>
      </c>
      <c r="D25" s="9" t="s">
        <v>51</v>
      </c>
      <c r="E25" s="9" t="s">
        <v>46</v>
      </c>
      <c r="F25" s="9" t="s">
        <v>43</v>
      </c>
      <c r="G25" s="9" t="s">
        <v>45</v>
      </c>
      <c r="H25" s="17" t="s">
        <v>48</v>
      </c>
      <c r="I25" s="9" t="s">
        <v>91</v>
      </c>
      <c r="J25" s="53">
        <f>+J26+J28+J30+J32</f>
        <v>4664100</v>
      </c>
      <c r="K25" s="53">
        <f>+K26+K28+K30+K32</f>
        <v>4514500</v>
      </c>
      <c r="L25" s="53">
        <f>+L26+L28+L30+L32</f>
        <v>5768000</v>
      </c>
      <c r="M25" s="12"/>
    </row>
    <row r="26" spans="1:15" ht="118.5" customHeight="1">
      <c r="A26" s="2" t="s">
        <v>225</v>
      </c>
      <c r="B26" s="8"/>
      <c r="C26" s="9" t="s">
        <v>44</v>
      </c>
      <c r="D26" s="9" t="s">
        <v>51</v>
      </c>
      <c r="E26" s="9" t="s">
        <v>46</v>
      </c>
      <c r="F26" s="9" t="s">
        <v>87</v>
      </c>
      <c r="G26" s="9" t="s">
        <v>45</v>
      </c>
      <c r="H26" s="17" t="s">
        <v>48</v>
      </c>
      <c r="I26" s="9" t="s">
        <v>91</v>
      </c>
      <c r="J26" s="53">
        <f>+J27</f>
        <v>2439400</v>
      </c>
      <c r="K26" s="53">
        <f>+K27</f>
        <v>2363500</v>
      </c>
      <c r="L26" s="53">
        <f>+L27</f>
        <v>3015100</v>
      </c>
      <c r="M26" s="12"/>
    </row>
    <row r="27" spans="1:15" ht="166" customHeight="1">
      <c r="A27" s="2" t="s">
        <v>140</v>
      </c>
      <c r="B27" s="8"/>
      <c r="C27" s="9" t="s">
        <v>44</v>
      </c>
      <c r="D27" s="9" t="s">
        <v>51</v>
      </c>
      <c r="E27" s="9" t="s">
        <v>46</v>
      </c>
      <c r="F27" s="9" t="s">
        <v>116</v>
      </c>
      <c r="G27" s="9" t="s">
        <v>45</v>
      </c>
      <c r="H27" s="17" t="s">
        <v>48</v>
      </c>
      <c r="I27" s="9" t="s">
        <v>91</v>
      </c>
      <c r="J27" s="63">
        <v>2439400</v>
      </c>
      <c r="K27" s="63">
        <v>2363500</v>
      </c>
      <c r="L27" s="63">
        <v>3015100</v>
      </c>
      <c r="M27" s="12"/>
    </row>
    <row r="28" spans="1:15" ht="165.5" customHeight="1">
      <c r="A28" s="2" t="s">
        <v>226</v>
      </c>
      <c r="B28" s="8"/>
      <c r="C28" s="9" t="s">
        <v>44</v>
      </c>
      <c r="D28" s="9" t="s">
        <v>51</v>
      </c>
      <c r="E28" s="9" t="s">
        <v>46</v>
      </c>
      <c r="F28" s="9" t="s">
        <v>88</v>
      </c>
      <c r="G28" s="9" t="s">
        <v>45</v>
      </c>
      <c r="H28" s="17" t="s">
        <v>48</v>
      </c>
      <c r="I28" s="9" t="s">
        <v>91</v>
      </c>
      <c r="J28" s="53">
        <f>+J29</f>
        <v>11000</v>
      </c>
      <c r="K28" s="53">
        <f>+K29</f>
        <v>11000</v>
      </c>
      <c r="L28" s="53">
        <f>+L29</f>
        <v>14000</v>
      </c>
      <c r="M28" s="12"/>
    </row>
    <row r="29" spans="1:15" ht="214.5" customHeight="1">
      <c r="A29" s="2" t="s">
        <v>141</v>
      </c>
      <c r="B29" s="8"/>
      <c r="C29" s="9" t="s">
        <v>44</v>
      </c>
      <c r="D29" s="9" t="s">
        <v>51</v>
      </c>
      <c r="E29" s="9" t="s">
        <v>46</v>
      </c>
      <c r="F29" s="9" t="s">
        <v>117</v>
      </c>
      <c r="G29" s="9" t="s">
        <v>45</v>
      </c>
      <c r="H29" s="17" t="s">
        <v>48</v>
      </c>
      <c r="I29" s="9" t="s">
        <v>91</v>
      </c>
      <c r="J29" s="53">
        <v>11000</v>
      </c>
      <c r="K29" s="53">
        <v>11000</v>
      </c>
      <c r="L29" s="53">
        <v>14000</v>
      </c>
      <c r="M29" s="12"/>
    </row>
    <row r="30" spans="1:15" ht="121.5" customHeight="1">
      <c r="A30" s="2" t="s">
        <v>119</v>
      </c>
      <c r="B30" s="8"/>
      <c r="C30" s="9" t="s">
        <v>44</v>
      </c>
      <c r="D30" s="9" t="s">
        <v>51</v>
      </c>
      <c r="E30" s="9" t="s">
        <v>46</v>
      </c>
      <c r="F30" s="9" t="s">
        <v>85</v>
      </c>
      <c r="G30" s="9" t="s">
        <v>45</v>
      </c>
      <c r="H30" s="17" t="s">
        <v>48</v>
      </c>
      <c r="I30" s="9" t="s">
        <v>91</v>
      </c>
      <c r="J30" s="53">
        <f>+J31</f>
        <v>2463600</v>
      </c>
      <c r="K30" s="53">
        <f>+K31</f>
        <v>2375100</v>
      </c>
      <c r="L30" s="53">
        <f>+L31</f>
        <v>3027600</v>
      </c>
      <c r="M30" s="12"/>
    </row>
    <row r="31" spans="1:15" ht="166.5" customHeight="1">
      <c r="A31" s="2" t="s">
        <v>227</v>
      </c>
      <c r="B31" s="10"/>
      <c r="C31" s="9" t="s">
        <v>44</v>
      </c>
      <c r="D31" s="9" t="s">
        <v>51</v>
      </c>
      <c r="E31" s="9" t="s">
        <v>46</v>
      </c>
      <c r="F31" s="9" t="s">
        <v>118</v>
      </c>
      <c r="G31" s="9" t="s">
        <v>45</v>
      </c>
      <c r="H31" s="17" t="s">
        <v>48</v>
      </c>
      <c r="I31" s="9" t="s">
        <v>91</v>
      </c>
      <c r="J31" s="53">
        <v>2463600</v>
      </c>
      <c r="K31" s="53">
        <v>2375100</v>
      </c>
      <c r="L31" s="53">
        <v>3027600</v>
      </c>
      <c r="M31" s="12"/>
    </row>
    <row r="32" spans="1:15" ht="113.5" customHeight="1">
      <c r="A32" s="23" t="s">
        <v>228</v>
      </c>
      <c r="B32" s="10"/>
      <c r="C32" s="9" t="s">
        <v>44</v>
      </c>
      <c r="D32" s="9" t="s">
        <v>51</v>
      </c>
      <c r="E32" s="9" t="s">
        <v>46</v>
      </c>
      <c r="F32" s="9" t="s">
        <v>108</v>
      </c>
      <c r="G32" s="9" t="s">
        <v>45</v>
      </c>
      <c r="H32" s="17" t="s">
        <v>48</v>
      </c>
      <c r="I32" s="9" t="s">
        <v>91</v>
      </c>
      <c r="J32" s="53">
        <f>+J33</f>
        <v>-249900</v>
      </c>
      <c r="K32" s="53">
        <f>+K33</f>
        <v>-235100</v>
      </c>
      <c r="L32" s="53">
        <f>+L33</f>
        <v>-288700</v>
      </c>
      <c r="M32" s="12"/>
    </row>
    <row r="33" spans="1:15" ht="165.5" customHeight="1">
      <c r="A33" s="2" t="s">
        <v>142</v>
      </c>
      <c r="B33" s="10"/>
      <c r="C33" s="9" t="s">
        <v>44</v>
      </c>
      <c r="D33" s="9" t="s">
        <v>51</v>
      </c>
      <c r="E33" s="9" t="s">
        <v>46</v>
      </c>
      <c r="F33" s="9" t="s">
        <v>120</v>
      </c>
      <c r="G33" s="9" t="s">
        <v>45</v>
      </c>
      <c r="H33" s="17" t="s">
        <v>48</v>
      </c>
      <c r="I33" s="9" t="s">
        <v>91</v>
      </c>
      <c r="J33" s="53">
        <v>-249900</v>
      </c>
      <c r="K33" s="53">
        <v>-235100</v>
      </c>
      <c r="L33" s="53">
        <v>-288700</v>
      </c>
      <c r="M33" s="12"/>
    </row>
    <row r="34" spans="1:15" ht="23.25" customHeight="1">
      <c r="A34" s="30" t="s">
        <v>75</v>
      </c>
      <c r="B34" s="44" t="s">
        <v>22</v>
      </c>
      <c r="C34" s="45" t="s">
        <v>44</v>
      </c>
      <c r="D34" s="45" t="s">
        <v>49</v>
      </c>
      <c r="E34" s="45" t="s">
        <v>50</v>
      </c>
      <c r="F34" s="45" t="s">
        <v>43</v>
      </c>
      <c r="G34" s="45" t="s">
        <v>50</v>
      </c>
      <c r="H34" s="46" t="s">
        <v>48</v>
      </c>
      <c r="I34" s="9" t="s">
        <v>43</v>
      </c>
      <c r="J34" s="53">
        <f>+J40+J42+J35</f>
        <v>17913000</v>
      </c>
      <c r="K34" s="53">
        <f>+K40+K42+K35</f>
        <v>18163000</v>
      </c>
      <c r="L34" s="53">
        <f>+L40+L42+L35</f>
        <v>18400000</v>
      </c>
      <c r="M34" s="43"/>
    </row>
    <row r="35" spans="1:15" ht="46.5" customHeight="1">
      <c r="A35" s="30" t="s">
        <v>143</v>
      </c>
      <c r="B35" s="44"/>
      <c r="C35" s="45" t="s">
        <v>44</v>
      </c>
      <c r="D35" s="45" t="s">
        <v>49</v>
      </c>
      <c r="E35" s="7" t="s">
        <v>45</v>
      </c>
      <c r="F35" s="45" t="s">
        <v>43</v>
      </c>
      <c r="G35" s="45" t="s">
        <v>50</v>
      </c>
      <c r="H35" s="46" t="s">
        <v>48</v>
      </c>
      <c r="I35" s="9" t="s">
        <v>91</v>
      </c>
      <c r="J35" s="53">
        <f>+J36+J38</f>
        <v>13486000</v>
      </c>
      <c r="K35" s="53">
        <f>+K36+K38</f>
        <v>13674000</v>
      </c>
      <c r="L35" s="53">
        <f>+L36+L38</f>
        <v>13852000</v>
      </c>
      <c r="M35" s="13"/>
      <c r="N35" s="13"/>
      <c r="O35" s="13"/>
    </row>
    <row r="36" spans="1:15" ht="58" customHeight="1">
      <c r="A36" s="30" t="s">
        <v>135</v>
      </c>
      <c r="B36" s="44"/>
      <c r="C36" s="45" t="s">
        <v>44</v>
      </c>
      <c r="D36" s="45" t="s">
        <v>49</v>
      </c>
      <c r="E36" s="7" t="s">
        <v>45</v>
      </c>
      <c r="F36" s="27" t="s">
        <v>47</v>
      </c>
      <c r="G36" s="7" t="s">
        <v>45</v>
      </c>
      <c r="H36" s="46" t="s">
        <v>48</v>
      </c>
      <c r="I36" s="9" t="s">
        <v>91</v>
      </c>
      <c r="J36" s="53">
        <f>+J37</f>
        <v>7872000</v>
      </c>
      <c r="K36" s="53">
        <f>+K37</f>
        <v>7982000</v>
      </c>
      <c r="L36" s="53">
        <f>+L37</f>
        <v>8086000</v>
      </c>
      <c r="M36" s="43"/>
    </row>
    <row r="37" spans="1:15" ht="59" customHeight="1">
      <c r="A37" s="30" t="s">
        <v>135</v>
      </c>
      <c r="B37" s="44"/>
      <c r="C37" s="45" t="s">
        <v>44</v>
      </c>
      <c r="D37" s="45" t="s">
        <v>49</v>
      </c>
      <c r="E37" s="7" t="s">
        <v>45</v>
      </c>
      <c r="F37" s="27" t="s">
        <v>109</v>
      </c>
      <c r="G37" s="7" t="s">
        <v>45</v>
      </c>
      <c r="H37" s="46" t="s">
        <v>48</v>
      </c>
      <c r="I37" s="9" t="s">
        <v>91</v>
      </c>
      <c r="J37" s="53">
        <v>7872000</v>
      </c>
      <c r="K37" s="53">
        <v>7982000</v>
      </c>
      <c r="L37" s="53">
        <v>8086000</v>
      </c>
      <c r="M37" s="43"/>
    </row>
    <row r="38" spans="1:15" ht="60.5" customHeight="1">
      <c r="A38" s="30" t="s">
        <v>205</v>
      </c>
      <c r="B38" s="44"/>
      <c r="C38" s="45" t="s">
        <v>44</v>
      </c>
      <c r="D38" s="45" t="s">
        <v>49</v>
      </c>
      <c r="E38" s="7" t="s">
        <v>45</v>
      </c>
      <c r="F38" s="27" t="s">
        <v>74</v>
      </c>
      <c r="G38" s="7" t="s">
        <v>45</v>
      </c>
      <c r="H38" s="46" t="s">
        <v>48</v>
      </c>
      <c r="I38" s="9" t="s">
        <v>91</v>
      </c>
      <c r="J38" s="53">
        <f>+J39</f>
        <v>5614000</v>
      </c>
      <c r="K38" s="53">
        <f>+K39</f>
        <v>5692000</v>
      </c>
      <c r="L38" s="53">
        <f>+L39</f>
        <v>5766000</v>
      </c>
      <c r="M38" s="43"/>
    </row>
    <row r="39" spans="1:15" ht="93" customHeight="1">
      <c r="A39" s="30" t="s">
        <v>138</v>
      </c>
      <c r="B39" s="44"/>
      <c r="C39" s="45" t="s">
        <v>44</v>
      </c>
      <c r="D39" s="45" t="s">
        <v>49</v>
      </c>
      <c r="E39" s="7" t="s">
        <v>45</v>
      </c>
      <c r="F39" s="27" t="s">
        <v>110</v>
      </c>
      <c r="G39" s="7" t="s">
        <v>45</v>
      </c>
      <c r="H39" s="46" t="s">
        <v>48</v>
      </c>
      <c r="I39" s="9" t="s">
        <v>91</v>
      </c>
      <c r="J39" s="53">
        <v>5614000</v>
      </c>
      <c r="K39" s="53">
        <v>5692000</v>
      </c>
      <c r="L39" s="53">
        <v>5766000</v>
      </c>
      <c r="M39" s="43"/>
    </row>
    <row r="40" spans="1:15" ht="23.25" customHeight="1">
      <c r="A40" s="24" t="s">
        <v>10</v>
      </c>
      <c r="B40" s="25" t="s">
        <v>11</v>
      </c>
      <c r="C40" s="26" t="s">
        <v>44</v>
      </c>
      <c r="D40" s="26" t="s">
        <v>49</v>
      </c>
      <c r="E40" s="26" t="s">
        <v>51</v>
      </c>
      <c r="F40" s="26" t="s">
        <v>43</v>
      </c>
      <c r="G40" s="26" t="s">
        <v>45</v>
      </c>
      <c r="H40" s="28" t="s">
        <v>48</v>
      </c>
      <c r="I40" s="29">
        <v>110</v>
      </c>
      <c r="J40" s="53">
        <f>+J41</f>
        <v>1314000</v>
      </c>
      <c r="K40" s="53">
        <f>+K41</f>
        <v>1332000</v>
      </c>
      <c r="L40" s="53">
        <f>+L41</f>
        <v>1350000</v>
      </c>
      <c r="M40" s="43"/>
      <c r="N40" s="43"/>
      <c r="O40" s="43"/>
    </row>
    <row r="41" spans="1:15" ht="26.25" customHeight="1">
      <c r="A41" s="33" t="s">
        <v>1</v>
      </c>
      <c r="B41" s="36"/>
      <c r="C41" s="37" t="s">
        <v>44</v>
      </c>
      <c r="D41" s="37" t="s">
        <v>49</v>
      </c>
      <c r="E41" s="37" t="s">
        <v>51</v>
      </c>
      <c r="F41" s="38" t="s">
        <v>47</v>
      </c>
      <c r="G41" s="37" t="s">
        <v>45</v>
      </c>
      <c r="H41" s="39" t="s">
        <v>48</v>
      </c>
      <c r="I41" s="29">
        <v>110</v>
      </c>
      <c r="J41" s="53">
        <v>1314000</v>
      </c>
      <c r="K41" s="53">
        <v>1332000</v>
      </c>
      <c r="L41" s="53">
        <v>1350000</v>
      </c>
      <c r="M41" s="12"/>
    </row>
    <row r="42" spans="1:15" ht="41.5" customHeight="1">
      <c r="A42" s="30" t="s">
        <v>86</v>
      </c>
      <c r="B42" s="47"/>
      <c r="C42" s="41" t="s">
        <v>44</v>
      </c>
      <c r="D42" s="41" t="s">
        <v>49</v>
      </c>
      <c r="E42" s="42" t="s">
        <v>70</v>
      </c>
      <c r="F42" s="42" t="s">
        <v>43</v>
      </c>
      <c r="G42" s="42" t="s">
        <v>46</v>
      </c>
      <c r="H42" s="48" t="s">
        <v>48</v>
      </c>
      <c r="I42" s="29">
        <v>110</v>
      </c>
      <c r="J42" s="53">
        <f>+J43</f>
        <v>3113000</v>
      </c>
      <c r="K42" s="53">
        <f>+K43</f>
        <v>3157000</v>
      </c>
      <c r="L42" s="53">
        <f>+L43</f>
        <v>3198000</v>
      </c>
      <c r="M42" s="43"/>
      <c r="N42" s="43"/>
      <c r="O42" s="43"/>
    </row>
    <row r="43" spans="1:15" ht="61.5" customHeight="1">
      <c r="A43" s="30" t="s">
        <v>144</v>
      </c>
      <c r="B43" s="47"/>
      <c r="C43" s="41" t="s">
        <v>44</v>
      </c>
      <c r="D43" s="41" t="s">
        <v>49</v>
      </c>
      <c r="E43" s="42" t="s">
        <v>70</v>
      </c>
      <c r="F43" s="42" t="s">
        <v>74</v>
      </c>
      <c r="G43" s="42" t="s">
        <v>46</v>
      </c>
      <c r="H43" s="48" t="s">
        <v>48</v>
      </c>
      <c r="I43" s="29">
        <v>110</v>
      </c>
      <c r="J43" s="53">
        <v>3113000</v>
      </c>
      <c r="K43" s="53">
        <v>3157000</v>
      </c>
      <c r="L43" s="53">
        <v>3198000</v>
      </c>
      <c r="M43" s="12"/>
    </row>
    <row r="44" spans="1:15" ht="25.5" customHeight="1">
      <c r="A44" s="34" t="s">
        <v>76</v>
      </c>
      <c r="B44" s="44" t="s">
        <v>23</v>
      </c>
      <c r="C44" s="45" t="s">
        <v>44</v>
      </c>
      <c r="D44" s="45" t="s">
        <v>52</v>
      </c>
      <c r="E44" s="45" t="s">
        <v>50</v>
      </c>
      <c r="F44" s="45" t="s">
        <v>43</v>
      </c>
      <c r="G44" s="45" t="s">
        <v>50</v>
      </c>
      <c r="H44" s="46" t="s">
        <v>48</v>
      </c>
      <c r="I44" s="9" t="s">
        <v>43</v>
      </c>
      <c r="J44" s="53">
        <f t="shared" ref="J44:L45" si="0">+J45</f>
        <v>3482000</v>
      </c>
      <c r="K44" s="53">
        <f t="shared" si="0"/>
        <v>3503000</v>
      </c>
      <c r="L44" s="53">
        <f t="shared" si="0"/>
        <v>3538000</v>
      </c>
      <c r="M44" s="43"/>
      <c r="N44" s="43"/>
      <c r="O44" s="43"/>
    </row>
    <row r="45" spans="1:15" ht="63" customHeight="1">
      <c r="A45" s="24" t="s">
        <v>145</v>
      </c>
      <c r="B45" s="25" t="s">
        <v>24</v>
      </c>
      <c r="C45" s="26" t="s">
        <v>44</v>
      </c>
      <c r="D45" s="26" t="s">
        <v>52</v>
      </c>
      <c r="E45" s="26" t="s">
        <v>51</v>
      </c>
      <c r="F45" s="26" t="s">
        <v>43</v>
      </c>
      <c r="G45" s="26" t="s">
        <v>45</v>
      </c>
      <c r="H45" s="28" t="s">
        <v>48</v>
      </c>
      <c r="I45" s="9" t="s">
        <v>91</v>
      </c>
      <c r="J45" s="53">
        <f t="shared" si="0"/>
        <v>3482000</v>
      </c>
      <c r="K45" s="53">
        <f t="shared" si="0"/>
        <v>3503000</v>
      </c>
      <c r="L45" s="53">
        <f t="shared" si="0"/>
        <v>3538000</v>
      </c>
      <c r="M45" s="43"/>
    </row>
    <row r="46" spans="1:15" ht="78" customHeight="1">
      <c r="A46" s="24" t="s">
        <v>139</v>
      </c>
      <c r="B46" s="25" t="s">
        <v>12</v>
      </c>
      <c r="C46" s="26" t="s">
        <v>44</v>
      </c>
      <c r="D46" s="26" t="s">
        <v>52</v>
      </c>
      <c r="E46" s="26" t="s">
        <v>51</v>
      </c>
      <c r="F46" s="26" t="s">
        <v>47</v>
      </c>
      <c r="G46" s="26" t="s">
        <v>45</v>
      </c>
      <c r="H46" s="28" t="s">
        <v>48</v>
      </c>
      <c r="I46" s="9" t="s">
        <v>91</v>
      </c>
      <c r="J46" s="53">
        <v>3482000</v>
      </c>
      <c r="K46" s="53">
        <v>3503000</v>
      </c>
      <c r="L46" s="53">
        <v>3538000</v>
      </c>
      <c r="M46" s="12"/>
    </row>
    <row r="47" spans="1:15" ht="58.5" customHeight="1">
      <c r="A47" s="24" t="s">
        <v>77</v>
      </c>
      <c r="B47" s="25" t="s">
        <v>25</v>
      </c>
      <c r="C47" s="26" t="s">
        <v>44</v>
      </c>
      <c r="D47" s="26" t="s">
        <v>53</v>
      </c>
      <c r="E47" s="26" t="s">
        <v>50</v>
      </c>
      <c r="F47" s="26" t="s">
        <v>43</v>
      </c>
      <c r="G47" s="26" t="s">
        <v>50</v>
      </c>
      <c r="H47" s="28" t="s">
        <v>48</v>
      </c>
      <c r="I47" s="9" t="s">
        <v>43</v>
      </c>
      <c r="J47" s="53">
        <f>+J48+J57</f>
        <v>6942469.1299999999</v>
      </c>
      <c r="K47" s="53">
        <f>+K48+K57</f>
        <v>6942469.1299999999</v>
      </c>
      <c r="L47" s="53">
        <f>+L48+L57</f>
        <v>6942469.1299999999</v>
      </c>
      <c r="M47" s="43"/>
      <c r="N47" s="43"/>
      <c r="O47" s="43"/>
    </row>
    <row r="48" spans="1:15" ht="132" customHeight="1">
      <c r="A48" s="2" t="s">
        <v>146</v>
      </c>
      <c r="B48" s="25" t="s">
        <v>26</v>
      </c>
      <c r="C48" s="26" t="s">
        <v>44</v>
      </c>
      <c r="D48" s="26" t="s">
        <v>53</v>
      </c>
      <c r="E48" s="26" t="s">
        <v>49</v>
      </c>
      <c r="F48" s="26" t="s">
        <v>43</v>
      </c>
      <c r="G48" s="26" t="s">
        <v>50</v>
      </c>
      <c r="H48" s="28" t="s">
        <v>48</v>
      </c>
      <c r="I48" s="29">
        <v>120</v>
      </c>
      <c r="J48" s="53">
        <f>+J49+J52+J54</f>
        <v>6919069.1299999999</v>
      </c>
      <c r="K48" s="53">
        <f>+K49+K52+K54</f>
        <v>6919069.1299999999</v>
      </c>
      <c r="L48" s="53">
        <f>+L49+L52+L54</f>
        <v>6919069.1299999999</v>
      </c>
      <c r="M48" s="43"/>
      <c r="N48" s="43"/>
      <c r="O48" s="43"/>
    </row>
    <row r="49" spans="1:13" ht="95.5" customHeight="1">
      <c r="A49" s="24" t="s">
        <v>147</v>
      </c>
      <c r="B49" s="25" t="s">
        <v>27</v>
      </c>
      <c r="C49" s="26" t="s">
        <v>44</v>
      </c>
      <c r="D49" s="26" t="s">
        <v>53</v>
      </c>
      <c r="E49" s="26" t="s">
        <v>49</v>
      </c>
      <c r="F49" s="26" t="s">
        <v>47</v>
      </c>
      <c r="G49" s="26" t="s">
        <v>50</v>
      </c>
      <c r="H49" s="28" t="s">
        <v>48</v>
      </c>
      <c r="I49" s="29">
        <v>120</v>
      </c>
      <c r="J49" s="53">
        <f>+J50+J51</f>
        <v>4918969.13</v>
      </c>
      <c r="K49" s="53">
        <f>+K50+K51</f>
        <v>4918969.13</v>
      </c>
      <c r="L49" s="53">
        <f>+L50+L51</f>
        <v>4918969.13</v>
      </c>
      <c r="M49" s="43"/>
    </row>
    <row r="50" spans="1:13" ht="149.5" customHeight="1">
      <c r="A50" s="24" t="s">
        <v>229</v>
      </c>
      <c r="B50" s="25" t="s">
        <v>13</v>
      </c>
      <c r="C50" s="26" t="s">
        <v>44</v>
      </c>
      <c r="D50" s="26" t="s">
        <v>53</v>
      </c>
      <c r="E50" s="26" t="s">
        <v>49</v>
      </c>
      <c r="F50" s="27" t="s">
        <v>5</v>
      </c>
      <c r="G50" s="27" t="s">
        <v>49</v>
      </c>
      <c r="H50" s="28" t="s">
        <v>48</v>
      </c>
      <c r="I50" s="29">
        <v>120</v>
      </c>
      <c r="J50" s="53">
        <v>4500000</v>
      </c>
      <c r="K50" s="53">
        <v>4500000</v>
      </c>
      <c r="L50" s="53">
        <v>4500000</v>
      </c>
      <c r="M50" s="12"/>
    </row>
    <row r="51" spans="1:13" ht="111.5" customHeight="1">
      <c r="A51" s="24" t="s">
        <v>134</v>
      </c>
      <c r="B51" s="25"/>
      <c r="C51" s="26" t="s">
        <v>44</v>
      </c>
      <c r="D51" s="26" t="s">
        <v>53</v>
      </c>
      <c r="E51" s="26" t="s">
        <v>49</v>
      </c>
      <c r="F51" s="27" t="s">
        <v>5</v>
      </c>
      <c r="G51" s="26">
        <v>13</v>
      </c>
      <c r="H51" s="28" t="s">
        <v>48</v>
      </c>
      <c r="I51" s="29">
        <v>120</v>
      </c>
      <c r="J51" s="53">
        <v>418969.13</v>
      </c>
      <c r="K51" s="53">
        <v>418969.13</v>
      </c>
      <c r="L51" s="53">
        <v>418969.13</v>
      </c>
      <c r="M51" s="12"/>
    </row>
    <row r="52" spans="1:13" ht="59" customHeight="1">
      <c r="A52" s="24" t="s">
        <v>230</v>
      </c>
      <c r="B52" s="25"/>
      <c r="C52" s="26" t="s">
        <v>44</v>
      </c>
      <c r="D52" s="26" t="s">
        <v>53</v>
      </c>
      <c r="E52" s="26" t="s">
        <v>49</v>
      </c>
      <c r="F52" s="27" t="s">
        <v>121</v>
      </c>
      <c r="G52" s="26" t="s">
        <v>50</v>
      </c>
      <c r="H52" s="28" t="s">
        <v>48</v>
      </c>
      <c r="I52" s="29">
        <v>120</v>
      </c>
      <c r="J52" s="53">
        <f>+J53</f>
        <v>2000000</v>
      </c>
      <c r="K52" s="53">
        <f>+K53</f>
        <v>2000000</v>
      </c>
      <c r="L52" s="53">
        <f>+L53</f>
        <v>2000000</v>
      </c>
      <c r="M52" s="12"/>
    </row>
    <row r="53" spans="1:13" ht="63.75" customHeight="1">
      <c r="A53" s="24" t="s">
        <v>231</v>
      </c>
      <c r="B53" s="25"/>
      <c r="C53" s="26" t="s">
        <v>44</v>
      </c>
      <c r="D53" s="26" t="s">
        <v>53</v>
      </c>
      <c r="E53" s="26" t="s">
        <v>49</v>
      </c>
      <c r="F53" s="27" t="s">
        <v>89</v>
      </c>
      <c r="G53" s="26" t="s">
        <v>49</v>
      </c>
      <c r="H53" s="28" t="s">
        <v>48</v>
      </c>
      <c r="I53" s="29">
        <v>120</v>
      </c>
      <c r="J53" s="53">
        <v>2000000</v>
      </c>
      <c r="K53" s="53">
        <v>2000000</v>
      </c>
      <c r="L53" s="53">
        <v>2000000</v>
      </c>
      <c r="M53" s="12"/>
    </row>
    <row r="54" spans="1:13" ht="78" customHeight="1">
      <c r="A54" s="24" t="s">
        <v>232</v>
      </c>
      <c r="B54" s="25"/>
      <c r="C54" s="26" t="s">
        <v>44</v>
      </c>
      <c r="D54" s="26" t="s">
        <v>53</v>
      </c>
      <c r="E54" s="26" t="s">
        <v>49</v>
      </c>
      <c r="F54" s="27" t="s">
        <v>195</v>
      </c>
      <c r="G54" s="26" t="s">
        <v>50</v>
      </c>
      <c r="H54" s="28" t="s">
        <v>48</v>
      </c>
      <c r="I54" s="29">
        <v>120</v>
      </c>
      <c r="J54" s="53">
        <f t="shared" ref="J54:L55" si="1">+J55</f>
        <v>100</v>
      </c>
      <c r="K54" s="53">
        <f t="shared" si="1"/>
        <v>100</v>
      </c>
      <c r="L54" s="53">
        <f t="shared" si="1"/>
        <v>100</v>
      </c>
      <c r="M54" s="12"/>
    </row>
    <row r="55" spans="1:13" ht="59.5" customHeight="1">
      <c r="A55" s="24" t="s">
        <v>196</v>
      </c>
      <c r="B55" s="25"/>
      <c r="C55" s="26" t="s">
        <v>44</v>
      </c>
      <c r="D55" s="26" t="s">
        <v>53</v>
      </c>
      <c r="E55" s="26" t="s">
        <v>49</v>
      </c>
      <c r="F55" s="27" t="s">
        <v>197</v>
      </c>
      <c r="G55" s="26" t="s">
        <v>50</v>
      </c>
      <c r="H55" s="28" t="s">
        <v>48</v>
      </c>
      <c r="I55" s="29">
        <v>120</v>
      </c>
      <c r="J55" s="53">
        <f t="shared" si="1"/>
        <v>100</v>
      </c>
      <c r="K55" s="53">
        <f t="shared" si="1"/>
        <v>100</v>
      </c>
      <c r="L55" s="53">
        <f t="shared" si="1"/>
        <v>100</v>
      </c>
      <c r="M55" s="12"/>
    </row>
    <row r="56" spans="1:13" ht="220.5" customHeight="1">
      <c r="A56" s="24" t="s">
        <v>198</v>
      </c>
      <c r="B56" s="25"/>
      <c r="C56" s="26" t="s">
        <v>44</v>
      </c>
      <c r="D56" s="26" t="s">
        <v>53</v>
      </c>
      <c r="E56" s="26" t="s">
        <v>49</v>
      </c>
      <c r="F56" s="27" t="s">
        <v>199</v>
      </c>
      <c r="G56" s="26" t="s">
        <v>49</v>
      </c>
      <c r="H56" s="28" t="s">
        <v>48</v>
      </c>
      <c r="I56" s="29">
        <v>120</v>
      </c>
      <c r="J56" s="53">
        <v>100</v>
      </c>
      <c r="K56" s="53">
        <v>100</v>
      </c>
      <c r="L56" s="53">
        <v>100</v>
      </c>
      <c r="M56" s="12"/>
    </row>
    <row r="57" spans="1:13" ht="138" customHeight="1">
      <c r="A57" s="24" t="s">
        <v>163</v>
      </c>
      <c r="B57" s="25"/>
      <c r="C57" s="26" t="s">
        <v>44</v>
      </c>
      <c r="D57" s="26" t="s">
        <v>53</v>
      </c>
      <c r="E57" s="27" t="s">
        <v>55</v>
      </c>
      <c r="F57" s="26" t="s">
        <v>43</v>
      </c>
      <c r="G57" s="26" t="s">
        <v>50</v>
      </c>
      <c r="H57" s="28" t="s">
        <v>48</v>
      </c>
      <c r="I57" s="29">
        <v>120</v>
      </c>
      <c r="J57" s="53">
        <f t="shared" ref="J57:L58" si="2">+J58</f>
        <v>23400</v>
      </c>
      <c r="K57" s="53">
        <f t="shared" si="2"/>
        <v>23400</v>
      </c>
      <c r="L57" s="53">
        <f t="shared" si="2"/>
        <v>23400</v>
      </c>
      <c r="M57" s="12"/>
    </row>
    <row r="58" spans="1:13" ht="115" customHeight="1">
      <c r="A58" s="24" t="s">
        <v>233</v>
      </c>
      <c r="B58" s="25"/>
      <c r="C58" s="26" t="s">
        <v>44</v>
      </c>
      <c r="D58" s="26" t="s">
        <v>53</v>
      </c>
      <c r="E58" s="27" t="s">
        <v>55</v>
      </c>
      <c r="F58" s="27" t="s">
        <v>56</v>
      </c>
      <c r="G58" s="26" t="s">
        <v>50</v>
      </c>
      <c r="H58" s="28" t="s">
        <v>48</v>
      </c>
      <c r="I58" s="29">
        <v>120</v>
      </c>
      <c r="J58" s="53">
        <f t="shared" si="2"/>
        <v>23400</v>
      </c>
      <c r="K58" s="53">
        <f t="shared" si="2"/>
        <v>23400</v>
      </c>
      <c r="L58" s="53">
        <f t="shared" si="2"/>
        <v>23400</v>
      </c>
      <c r="M58" s="12"/>
    </row>
    <row r="59" spans="1:13" ht="119.5" customHeight="1">
      <c r="A59" s="24" t="s">
        <v>164</v>
      </c>
      <c r="B59" s="25"/>
      <c r="C59" s="26" t="s">
        <v>44</v>
      </c>
      <c r="D59" s="26" t="s">
        <v>53</v>
      </c>
      <c r="E59" s="26" t="s">
        <v>55</v>
      </c>
      <c r="F59" s="27" t="s">
        <v>57</v>
      </c>
      <c r="G59" s="26" t="s">
        <v>49</v>
      </c>
      <c r="H59" s="28" t="s">
        <v>48</v>
      </c>
      <c r="I59" s="29">
        <v>120</v>
      </c>
      <c r="J59" s="53">
        <v>23400</v>
      </c>
      <c r="K59" s="53">
        <v>23400</v>
      </c>
      <c r="L59" s="53">
        <v>23400</v>
      </c>
      <c r="M59" s="12"/>
    </row>
    <row r="60" spans="1:13" ht="27.5" customHeight="1">
      <c r="A60" s="24" t="s">
        <v>78</v>
      </c>
      <c r="B60" s="25" t="s">
        <v>28</v>
      </c>
      <c r="C60" s="26" t="s">
        <v>44</v>
      </c>
      <c r="D60" s="26" t="s">
        <v>58</v>
      </c>
      <c r="E60" s="26" t="s">
        <v>50</v>
      </c>
      <c r="F60" s="26" t="s">
        <v>43</v>
      </c>
      <c r="G60" s="26" t="s">
        <v>50</v>
      </c>
      <c r="H60" s="28" t="s">
        <v>48</v>
      </c>
      <c r="I60" s="9" t="s">
        <v>43</v>
      </c>
      <c r="J60" s="53">
        <f>+J61</f>
        <v>1724501.62</v>
      </c>
      <c r="K60" s="53">
        <f>+K61</f>
        <v>1724501.62</v>
      </c>
      <c r="L60" s="53">
        <f>+L61</f>
        <v>1724501.62</v>
      </c>
      <c r="M60" s="43"/>
    </row>
    <row r="61" spans="1:13" ht="40.5" customHeight="1">
      <c r="A61" s="24" t="s">
        <v>148</v>
      </c>
      <c r="B61" s="25" t="s">
        <v>14</v>
      </c>
      <c r="C61" s="26" t="s">
        <v>44</v>
      </c>
      <c r="D61" s="26" t="s">
        <v>58</v>
      </c>
      <c r="E61" s="26" t="s">
        <v>45</v>
      </c>
      <c r="F61" s="26" t="s">
        <v>43</v>
      </c>
      <c r="G61" s="26" t="s">
        <v>45</v>
      </c>
      <c r="H61" s="28" t="s">
        <v>48</v>
      </c>
      <c r="I61" s="29">
        <v>120</v>
      </c>
      <c r="J61" s="53">
        <f>+J63+J62</f>
        <v>1724501.62</v>
      </c>
      <c r="K61" s="53">
        <f>+K63+K62</f>
        <v>1724501.62</v>
      </c>
      <c r="L61" s="53">
        <f>+L63+L62</f>
        <v>1724501.62</v>
      </c>
      <c r="M61" s="43"/>
    </row>
    <row r="62" spans="1:13" ht="45" customHeight="1">
      <c r="A62" s="24" t="s">
        <v>149</v>
      </c>
      <c r="B62" s="25"/>
      <c r="C62" s="26" t="s">
        <v>44</v>
      </c>
      <c r="D62" s="26" t="s">
        <v>58</v>
      </c>
      <c r="E62" s="26" t="s">
        <v>45</v>
      </c>
      <c r="F62" s="27" t="s">
        <v>47</v>
      </c>
      <c r="G62" s="26" t="s">
        <v>45</v>
      </c>
      <c r="H62" s="28" t="s">
        <v>48</v>
      </c>
      <c r="I62" s="29">
        <v>120</v>
      </c>
      <c r="J62" s="53">
        <v>197394.11</v>
      </c>
      <c r="K62" s="53">
        <v>197394.11</v>
      </c>
      <c r="L62" s="53">
        <v>197394.11</v>
      </c>
      <c r="M62" s="43"/>
    </row>
    <row r="63" spans="1:13" ht="40.5" customHeight="1">
      <c r="A63" s="24" t="s">
        <v>150</v>
      </c>
      <c r="B63" s="25"/>
      <c r="C63" s="26" t="s">
        <v>44</v>
      </c>
      <c r="D63" s="26" t="s">
        <v>58</v>
      </c>
      <c r="E63" s="26" t="s">
        <v>45</v>
      </c>
      <c r="F63" s="27" t="s">
        <v>56</v>
      </c>
      <c r="G63" s="26" t="s">
        <v>45</v>
      </c>
      <c r="H63" s="28" t="s">
        <v>48</v>
      </c>
      <c r="I63" s="29">
        <v>120</v>
      </c>
      <c r="J63" s="53">
        <f>+J64+J65</f>
        <v>1527107.51</v>
      </c>
      <c r="K63" s="53">
        <f>+K64+K65</f>
        <v>1527107.51</v>
      </c>
      <c r="L63" s="53">
        <f>+L64+L65</f>
        <v>1527107.51</v>
      </c>
      <c r="M63" s="43"/>
    </row>
    <row r="64" spans="1:13" ht="30" customHeight="1">
      <c r="A64" s="24" t="s">
        <v>206</v>
      </c>
      <c r="B64" s="25"/>
      <c r="C64" s="26" t="s">
        <v>44</v>
      </c>
      <c r="D64" s="26" t="s">
        <v>58</v>
      </c>
      <c r="E64" s="26" t="s">
        <v>45</v>
      </c>
      <c r="F64" s="27" t="s">
        <v>111</v>
      </c>
      <c r="G64" s="26" t="s">
        <v>45</v>
      </c>
      <c r="H64" s="28" t="s">
        <v>48</v>
      </c>
      <c r="I64" s="29">
        <v>120</v>
      </c>
      <c r="J64" s="53">
        <v>389260.75</v>
      </c>
      <c r="K64" s="53">
        <v>389260.75</v>
      </c>
      <c r="L64" s="53">
        <v>389260.75</v>
      </c>
      <c r="M64" s="12"/>
    </row>
    <row r="65" spans="1:15" ht="42" customHeight="1">
      <c r="A65" s="24" t="s">
        <v>207</v>
      </c>
      <c r="B65" s="25"/>
      <c r="C65" s="26" t="s">
        <v>44</v>
      </c>
      <c r="D65" s="26" t="s">
        <v>58</v>
      </c>
      <c r="E65" s="26" t="s">
        <v>45</v>
      </c>
      <c r="F65" s="27" t="s">
        <v>190</v>
      </c>
      <c r="G65" s="26" t="s">
        <v>45</v>
      </c>
      <c r="H65" s="28" t="s">
        <v>48</v>
      </c>
      <c r="I65" s="29">
        <v>120</v>
      </c>
      <c r="J65" s="53">
        <v>1137846.76</v>
      </c>
      <c r="K65" s="53">
        <v>1137846.76</v>
      </c>
      <c r="L65" s="53">
        <v>1137846.76</v>
      </c>
      <c r="M65" s="12"/>
    </row>
    <row r="66" spans="1:15" ht="36">
      <c r="A66" s="24" t="s">
        <v>112</v>
      </c>
      <c r="B66" s="25"/>
      <c r="C66" s="26" t="s">
        <v>44</v>
      </c>
      <c r="D66" s="26">
        <v>13</v>
      </c>
      <c r="E66" s="26" t="s">
        <v>50</v>
      </c>
      <c r="F66" s="26" t="s">
        <v>43</v>
      </c>
      <c r="G66" s="26" t="s">
        <v>50</v>
      </c>
      <c r="H66" s="28" t="s">
        <v>48</v>
      </c>
      <c r="I66" s="9" t="s">
        <v>43</v>
      </c>
      <c r="J66" s="53">
        <f>+J67</f>
        <v>1470000</v>
      </c>
      <c r="K66" s="53">
        <f>+K67</f>
        <v>1270000</v>
      </c>
      <c r="L66" s="53">
        <f>+L67</f>
        <v>1270000</v>
      </c>
      <c r="M66" s="43"/>
    </row>
    <row r="67" spans="1:15" ht="25" customHeight="1">
      <c r="A67" s="24" t="s">
        <v>151</v>
      </c>
      <c r="B67" s="25"/>
      <c r="C67" s="26" t="s">
        <v>44</v>
      </c>
      <c r="D67" s="26">
        <v>13</v>
      </c>
      <c r="E67" s="26" t="s">
        <v>45</v>
      </c>
      <c r="F67" s="26" t="s">
        <v>43</v>
      </c>
      <c r="G67" s="26" t="s">
        <v>50</v>
      </c>
      <c r="H67" s="28" t="s">
        <v>48</v>
      </c>
      <c r="I67" s="29">
        <v>130</v>
      </c>
      <c r="J67" s="53">
        <f t="shared" ref="J67:L68" si="3">+J68</f>
        <v>1470000</v>
      </c>
      <c r="K67" s="53">
        <f t="shared" si="3"/>
        <v>1270000</v>
      </c>
      <c r="L67" s="53">
        <f t="shared" si="3"/>
        <v>1270000</v>
      </c>
      <c r="M67" s="43"/>
    </row>
    <row r="68" spans="1:15" ht="27" customHeight="1">
      <c r="A68" s="24" t="s">
        <v>3</v>
      </c>
      <c r="B68" s="25"/>
      <c r="C68" s="26" t="s">
        <v>44</v>
      </c>
      <c r="D68" s="26">
        <v>13</v>
      </c>
      <c r="E68" s="26" t="s">
        <v>45</v>
      </c>
      <c r="F68" s="26">
        <v>990</v>
      </c>
      <c r="G68" s="26" t="s">
        <v>50</v>
      </c>
      <c r="H68" s="28" t="s">
        <v>48</v>
      </c>
      <c r="I68" s="29">
        <v>130</v>
      </c>
      <c r="J68" s="53">
        <f t="shared" si="3"/>
        <v>1470000</v>
      </c>
      <c r="K68" s="53">
        <f t="shared" si="3"/>
        <v>1270000</v>
      </c>
      <c r="L68" s="53">
        <f t="shared" si="3"/>
        <v>1270000</v>
      </c>
      <c r="M68" s="43"/>
    </row>
    <row r="69" spans="1:15" ht="60.5" customHeight="1">
      <c r="A69" s="24" t="s">
        <v>113</v>
      </c>
      <c r="B69" s="25"/>
      <c r="C69" s="26" t="s">
        <v>44</v>
      </c>
      <c r="D69" s="26">
        <v>13</v>
      </c>
      <c r="E69" s="26" t="s">
        <v>45</v>
      </c>
      <c r="F69" s="26">
        <v>995</v>
      </c>
      <c r="G69" s="26" t="s">
        <v>49</v>
      </c>
      <c r="H69" s="28" t="s">
        <v>48</v>
      </c>
      <c r="I69" s="29">
        <v>130</v>
      </c>
      <c r="J69" s="53">
        <f>1270000+200000</f>
        <v>1470000</v>
      </c>
      <c r="K69" s="53">
        <v>1270000</v>
      </c>
      <c r="L69" s="53">
        <v>1270000</v>
      </c>
      <c r="M69" s="12"/>
    </row>
    <row r="70" spans="1:15" ht="42" customHeight="1">
      <c r="A70" s="24" t="s">
        <v>79</v>
      </c>
      <c r="B70" s="25" t="s">
        <v>29</v>
      </c>
      <c r="C70" s="26" t="s">
        <v>44</v>
      </c>
      <c r="D70" s="26" t="s">
        <v>59</v>
      </c>
      <c r="E70" s="26" t="s">
        <v>50</v>
      </c>
      <c r="F70" s="26" t="s">
        <v>43</v>
      </c>
      <c r="G70" s="26" t="s">
        <v>50</v>
      </c>
      <c r="H70" s="28" t="s">
        <v>48</v>
      </c>
      <c r="I70" s="9" t="s">
        <v>43</v>
      </c>
      <c r="J70" s="53">
        <f>+J71+J75</f>
        <v>2786849.41</v>
      </c>
      <c r="K70" s="53">
        <f>+K71+K75</f>
        <v>2786849.41</v>
      </c>
      <c r="L70" s="53">
        <f>+L71+L75</f>
        <v>2786849.41</v>
      </c>
      <c r="M70" s="43"/>
    </row>
    <row r="71" spans="1:15" ht="60" customHeight="1">
      <c r="A71" s="24" t="s">
        <v>152</v>
      </c>
      <c r="B71" s="25" t="s">
        <v>30</v>
      </c>
      <c r="C71" s="26" t="s">
        <v>44</v>
      </c>
      <c r="D71" s="26" t="s">
        <v>59</v>
      </c>
      <c r="E71" s="26" t="s">
        <v>60</v>
      </c>
      <c r="F71" s="26" t="s">
        <v>43</v>
      </c>
      <c r="G71" s="26" t="s">
        <v>50</v>
      </c>
      <c r="H71" s="28" t="s">
        <v>48</v>
      </c>
      <c r="I71" s="29">
        <v>430</v>
      </c>
      <c r="J71" s="53">
        <f>+J72</f>
        <v>586849.40999999992</v>
      </c>
      <c r="K71" s="53">
        <f>+K72</f>
        <v>586849.40999999992</v>
      </c>
      <c r="L71" s="53">
        <f>+L72</f>
        <v>586849.40999999992</v>
      </c>
      <c r="M71" s="43"/>
    </row>
    <row r="72" spans="1:15" ht="59.5" customHeight="1">
      <c r="A72" s="24" t="s">
        <v>153</v>
      </c>
      <c r="B72" s="25" t="s">
        <v>31</v>
      </c>
      <c r="C72" s="26" t="s">
        <v>44</v>
      </c>
      <c r="D72" s="26" t="s">
        <v>59</v>
      </c>
      <c r="E72" s="26" t="s">
        <v>60</v>
      </c>
      <c r="F72" s="26" t="s">
        <v>47</v>
      </c>
      <c r="G72" s="26" t="s">
        <v>50</v>
      </c>
      <c r="H72" s="28" t="s">
        <v>48</v>
      </c>
      <c r="I72" s="29">
        <v>430</v>
      </c>
      <c r="J72" s="53">
        <f>+J73+J74</f>
        <v>586849.40999999992</v>
      </c>
      <c r="K72" s="53">
        <f>+K73+K74</f>
        <v>586849.40999999992</v>
      </c>
      <c r="L72" s="53">
        <f>+L73+L74</f>
        <v>586849.40999999992</v>
      </c>
      <c r="M72" s="43"/>
    </row>
    <row r="73" spans="1:15" ht="94.5" customHeight="1">
      <c r="A73" s="24" t="s">
        <v>217</v>
      </c>
      <c r="B73" s="25" t="s">
        <v>15</v>
      </c>
      <c r="C73" s="26" t="s">
        <v>44</v>
      </c>
      <c r="D73" s="26" t="s">
        <v>59</v>
      </c>
      <c r="E73" s="26" t="s">
        <v>60</v>
      </c>
      <c r="F73" s="27" t="s">
        <v>5</v>
      </c>
      <c r="G73" s="27" t="s">
        <v>49</v>
      </c>
      <c r="H73" s="28" t="s">
        <v>48</v>
      </c>
      <c r="I73" s="29">
        <v>430</v>
      </c>
      <c r="J73" s="53">
        <v>250000</v>
      </c>
      <c r="K73" s="53">
        <v>250000</v>
      </c>
      <c r="L73" s="53">
        <v>250000</v>
      </c>
      <c r="M73" s="12"/>
    </row>
    <row r="74" spans="1:15" ht="76.5" customHeight="1">
      <c r="A74" s="24" t="s">
        <v>208</v>
      </c>
      <c r="B74" s="25"/>
      <c r="C74" s="26" t="s">
        <v>44</v>
      </c>
      <c r="D74" s="26" t="s">
        <v>59</v>
      </c>
      <c r="E74" s="26" t="s">
        <v>60</v>
      </c>
      <c r="F74" s="27" t="s">
        <v>5</v>
      </c>
      <c r="G74" s="26">
        <v>13</v>
      </c>
      <c r="H74" s="28" t="s">
        <v>48</v>
      </c>
      <c r="I74" s="29">
        <v>430</v>
      </c>
      <c r="J74" s="53">
        <v>336849.41</v>
      </c>
      <c r="K74" s="53">
        <v>336849.41</v>
      </c>
      <c r="L74" s="53">
        <v>336849.41</v>
      </c>
      <c r="M74" s="12"/>
    </row>
    <row r="75" spans="1:15" ht="42" customHeight="1">
      <c r="A75" s="24" t="s">
        <v>185</v>
      </c>
      <c r="B75" s="25"/>
      <c r="C75" s="26" t="s">
        <v>44</v>
      </c>
      <c r="D75" s="26" t="s">
        <v>59</v>
      </c>
      <c r="E75" s="26">
        <v>13</v>
      </c>
      <c r="F75" s="26" t="s">
        <v>43</v>
      </c>
      <c r="G75" s="26" t="s">
        <v>50</v>
      </c>
      <c r="H75" s="28" t="s">
        <v>48</v>
      </c>
      <c r="I75" s="9" t="s">
        <v>43</v>
      </c>
      <c r="J75" s="53">
        <f>+J76</f>
        <v>2200000</v>
      </c>
      <c r="K75" s="53">
        <f>+K76</f>
        <v>2200000</v>
      </c>
      <c r="L75" s="53">
        <f>+L76</f>
        <v>2200000</v>
      </c>
      <c r="M75" s="12"/>
    </row>
    <row r="76" spans="1:15" ht="78.5" customHeight="1">
      <c r="A76" s="24" t="s">
        <v>186</v>
      </c>
      <c r="B76" s="25"/>
      <c r="C76" s="26" t="s">
        <v>44</v>
      </c>
      <c r="D76" s="26" t="s">
        <v>59</v>
      </c>
      <c r="E76" s="26">
        <v>13</v>
      </c>
      <c r="F76" s="27" t="s">
        <v>64</v>
      </c>
      <c r="G76" s="26" t="s">
        <v>49</v>
      </c>
      <c r="H76" s="28" t="s">
        <v>48</v>
      </c>
      <c r="I76" s="29">
        <v>410</v>
      </c>
      <c r="J76" s="53">
        <v>2200000</v>
      </c>
      <c r="K76" s="53">
        <v>2200000</v>
      </c>
      <c r="L76" s="53">
        <v>2200000</v>
      </c>
      <c r="M76" s="12"/>
    </row>
    <row r="77" spans="1:15" ht="25.5" customHeight="1">
      <c r="A77" s="24" t="s">
        <v>80</v>
      </c>
      <c r="B77" s="25" t="s">
        <v>32</v>
      </c>
      <c r="C77" s="26" t="s">
        <v>44</v>
      </c>
      <c r="D77" s="26" t="s">
        <v>62</v>
      </c>
      <c r="E77" s="26" t="s">
        <v>50</v>
      </c>
      <c r="F77" s="26" t="s">
        <v>43</v>
      </c>
      <c r="G77" s="26" t="s">
        <v>50</v>
      </c>
      <c r="H77" s="28" t="s">
        <v>48</v>
      </c>
      <c r="I77" s="9" t="s">
        <v>43</v>
      </c>
      <c r="J77" s="53">
        <f>+J78</f>
        <v>1022085</v>
      </c>
      <c r="K77" s="53">
        <f>+K78</f>
        <v>1068085</v>
      </c>
      <c r="L77" s="53">
        <f>+L78</f>
        <v>1020285</v>
      </c>
      <c r="M77" s="43"/>
      <c r="N77" s="43"/>
      <c r="O77" s="43"/>
    </row>
    <row r="78" spans="1:15" ht="61.5" customHeight="1">
      <c r="A78" s="24" t="s">
        <v>154</v>
      </c>
      <c r="B78" s="25"/>
      <c r="C78" s="26" t="s">
        <v>44</v>
      </c>
      <c r="D78" s="26" t="s">
        <v>62</v>
      </c>
      <c r="E78" s="26" t="s">
        <v>45</v>
      </c>
      <c r="F78" s="26" t="s">
        <v>43</v>
      </c>
      <c r="G78" s="26" t="s">
        <v>45</v>
      </c>
      <c r="H78" s="28" t="s">
        <v>48</v>
      </c>
      <c r="I78" s="9" t="s">
        <v>92</v>
      </c>
      <c r="J78" s="53">
        <f>+J79+J81+J83+J91+J93+J95+J97+J99+J89+J85+J87</f>
        <v>1022085</v>
      </c>
      <c r="K78" s="53">
        <f>+K79+K81+K83+K91+K93+K95+K97+K99+K89+K85+K87</f>
        <v>1068085</v>
      </c>
      <c r="L78" s="53">
        <f>+L79+L81+L83+L91+L93+L95+L97+L99+L89+L85+L87</f>
        <v>1020285</v>
      </c>
      <c r="M78" s="43"/>
    </row>
    <row r="79" spans="1:15" ht="98.25" customHeight="1">
      <c r="A79" s="24" t="s">
        <v>234</v>
      </c>
      <c r="B79" s="25"/>
      <c r="C79" s="26" t="s">
        <v>44</v>
      </c>
      <c r="D79" s="26" t="s">
        <v>62</v>
      </c>
      <c r="E79" s="26" t="s">
        <v>45</v>
      </c>
      <c r="F79" s="27" t="s">
        <v>64</v>
      </c>
      <c r="G79" s="26" t="s">
        <v>45</v>
      </c>
      <c r="H79" s="28" t="s">
        <v>48</v>
      </c>
      <c r="I79" s="9" t="s">
        <v>92</v>
      </c>
      <c r="J79" s="53">
        <f>+J80</f>
        <v>75825</v>
      </c>
      <c r="K79" s="53">
        <f>+K80</f>
        <v>47625</v>
      </c>
      <c r="L79" s="53">
        <f>+L80</f>
        <v>55625</v>
      </c>
      <c r="M79" s="12"/>
    </row>
    <row r="80" spans="1:15" ht="130.5" customHeight="1">
      <c r="A80" s="24" t="s">
        <v>235</v>
      </c>
      <c r="B80" s="25"/>
      <c r="C80" s="26" t="s">
        <v>44</v>
      </c>
      <c r="D80" s="26" t="s">
        <v>62</v>
      </c>
      <c r="E80" s="26" t="s">
        <v>45</v>
      </c>
      <c r="F80" s="27" t="s">
        <v>4</v>
      </c>
      <c r="G80" s="26" t="s">
        <v>45</v>
      </c>
      <c r="H80" s="28" t="s">
        <v>48</v>
      </c>
      <c r="I80" s="9" t="s">
        <v>92</v>
      </c>
      <c r="J80" s="53">
        <v>75825</v>
      </c>
      <c r="K80" s="53">
        <v>47625</v>
      </c>
      <c r="L80" s="53">
        <v>55625</v>
      </c>
      <c r="M80" s="12"/>
    </row>
    <row r="81" spans="1:13" ht="139.5" customHeight="1">
      <c r="A81" s="24" t="s">
        <v>155</v>
      </c>
      <c r="B81" s="25"/>
      <c r="C81" s="26" t="s">
        <v>44</v>
      </c>
      <c r="D81" s="26" t="s">
        <v>62</v>
      </c>
      <c r="E81" s="26" t="s">
        <v>45</v>
      </c>
      <c r="F81" s="27" t="s">
        <v>63</v>
      </c>
      <c r="G81" s="26" t="s">
        <v>45</v>
      </c>
      <c r="H81" s="28" t="s">
        <v>48</v>
      </c>
      <c r="I81" s="9" t="s">
        <v>92</v>
      </c>
      <c r="J81" s="53">
        <f>+J82</f>
        <v>128740</v>
      </c>
      <c r="K81" s="53">
        <f>+K82</f>
        <v>145340</v>
      </c>
      <c r="L81" s="53">
        <f>+L82</f>
        <v>137140</v>
      </c>
      <c r="M81" s="43"/>
    </row>
    <row r="82" spans="1:13" ht="170" customHeight="1">
      <c r="A82" s="24" t="s">
        <v>236</v>
      </c>
      <c r="B82" s="25"/>
      <c r="C82" s="26" t="s">
        <v>44</v>
      </c>
      <c r="D82" s="26" t="s">
        <v>62</v>
      </c>
      <c r="E82" s="26" t="s">
        <v>45</v>
      </c>
      <c r="F82" s="27" t="s">
        <v>122</v>
      </c>
      <c r="G82" s="26" t="s">
        <v>45</v>
      </c>
      <c r="H82" s="28" t="s">
        <v>48</v>
      </c>
      <c r="I82" s="9" t="s">
        <v>92</v>
      </c>
      <c r="J82" s="53">
        <v>128740</v>
      </c>
      <c r="K82" s="53">
        <v>145340</v>
      </c>
      <c r="L82" s="53">
        <v>137140</v>
      </c>
      <c r="M82" s="12"/>
    </row>
    <row r="83" spans="1:13" ht="98" customHeight="1">
      <c r="A83" s="24" t="s">
        <v>237</v>
      </c>
      <c r="B83" s="25"/>
      <c r="C83" s="26" t="s">
        <v>44</v>
      </c>
      <c r="D83" s="26" t="s">
        <v>62</v>
      </c>
      <c r="E83" s="26" t="s">
        <v>45</v>
      </c>
      <c r="F83" s="27" t="s">
        <v>121</v>
      </c>
      <c r="G83" s="26" t="s">
        <v>45</v>
      </c>
      <c r="H83" s="28" t="s">
        <v>48</v>
      </c>
      <c r="I83" s="9" t="s">
        <v>92</v>
      </c>
      <c r="J83" s="53">
        <f>+J84</f>
        <v>88140</v>
      </c>
      <c r="K83" s="53">
        <f>+K84</f>
        <v>100340</v>
      </c>
      <c r="L83" s="53">
        <f>+L84</f>
        <v>117440</v>
      </c>
      <c r="M83" s="12"/>
    </row>
    <row r="84" spans="1:13" ht="135.75" customHeight="1">
      <c r="A84" s="24" t="s">
        <v>156</v>
      </c>
      <c r="B84" s="25"/>
      <c r="C84" s="26" t="s">
        <v>44</v>
      </c>
      <c r="D84" s="26" t="s">
        <v>62</v>
      </c>
      <c r="E84" s="26" t="s">
        <v>45</v>
      </c>
      <c r="F84" s="27" t="s">
        <v>123</v>
      </c>
      <c r="G84" s="26" t="s">
        <v>45</v>
      </c>
      <c r="H84" s="28" t="s">
        <v>48</v>
      </c>
      <c r="I84" s="9" t="s">
        <v>92</v>
      </c>
      <c r="J84" s="53">
        <v>88140</v>
      </c>
      <c r="K84" s="53">
        <v>100340</v>
      </c>
      <c r="L84" s="53">
        <v>117440</v>
      </c>
      <c r="M84" s="43"/>
    </row>
    <row r="85" spans="1:13" ht="98.5" customHeight="1">
      <c r="A85" s="24" t="s">
        <v>209</v>
      </c>
      <c r="B85" s="25"/>
      <c r="C85" s="26" t="s">
        <v>44</v>
      </c>
      <c r="D85" s="26" t="s">
        <v>62</v>
      </c>
      <c r="E85" s="26" t="s">
        <v>45</v>
      </c>
      <c r="F85" s="27" t="s">
        <v>194</v>
      </c>
      <c r="G85" s="26" t="s">
        <v>45</v>
      </c>
      <c r="H85" s="28" t="s">
        <v>48</v>
      </c>
      <c r="I85" s="9" t="s">
        <v>92</v>
      </c>
      <c r="J85" s="53">
        <f>+J86</f>
        <v>46800</v>
      </c>
      <c r="K85" s="53">
        <f>+K86</f>
        <v>62400</v>
      </c>
      <c r="L85" s="53">
        <f>+L86</f>
        <v>76600</v>
      </c>
      <c r="M85" s="43"/>
    </row>
    <row r="86" spans="1:13" ht="135" customHeight="1">
      <c r="A86" s="24" t="s">
        <v>238</v>
      </c>
      <c r="B86" s="25"/>
      <c r="C86" s="26" t="s">
        <v>44</v>
      </c>
      <c r="D86" s="26" t="s">
        <v>62</v>
      </c>
      <c r="E86" s="26" t="s">
        <v>45</v>
      </c>
      <c r="F86" s="27" t="s">
        <v>201</v>
      </c>
      <c r="G86" s="26" t="s">
        <v>45</v>
      </c>
      <c r="H86" s="28" t="s">
        <v>48</v>
      </c>
      <c r="I86" s="9" t="s">
        <v>92</v>
      </c>
      <c r="J86" s="53">
        <v>46800</v>
      </c>
      <c r="K86" s="53">
        <v>62400</v>
      </c>
      <c r="L86" s="53">
        <v>76600</v>
      </c>
      <c r="M86" s="43"/>
    </row>
    <row r="87" spans="1:13" ht="78" customHeight="1">
      <c r="A87" s="61" t="s">
        <v>239</v>
      </c>
      <c r="B87" s="25"/>
      <c r="C87" s="26" t="s">
        <v>44</v>
      </c>
      <c r="D87" s="26" t="s">
        <v>62</v>
      </c>
      <c r="E87" s="26" t="s">
        <v>45</v>
      </c>
      <c r="F87" s="62" t="s">
        <v>91</v>
      </c>
      <c r="G87" s="26" t="s">
        <v>45</v>
      </c>
      <c r="H87" s="28" t="s">
        <v>48</v>
      </c>
      <c r="I87" s="9" t="s">
        <v>92</v>
      </c>
      <c r="J87" s="53">
        <f>+J88</f>
        <v>100</v>
      </c>
      <c r="K87" s="53">
        <f>+K88</f>
        <v>100</v>
      </c>
      <c r="L87" s="53">
        <f>+L88</f>
        <v>100</v>
      </c>
      <c r="M87" s="43"/>
    </row>
    <row r="88" spans="1:13" ht="117" customHeight="1">
      <c r="A88" s="24" t="s">
        <v>240</v>
      </c>
      <c r="B88" s="25"/>
      <c r="C88" s="26" t="s">
        <v>44</v>
      </c>
      <c r="D88" s="26" t="s">
        <v>62</v>
      </c>
      <c r="E88" s="26" t="s">
        <v>45</v>
      </c>
      <c r="F88" s="27" t="s">
        <v>162</v>
      </c>
      <c r="G88" s="26" t="s">
        <v>45</v>
      </c>
      <c r="H88" s="28" t="s">
        <v>48</v>
      </c>
      <c r="I88" s="9" t="s">
        <v>92</v>
      </c>
      <c r="J88" s="53">
        <v>100</v>
      </c>
      <c r="K88" s="53">
        <v>100</v>
      </c>
      <c r="L88" s="53">
        <v>100</v>
      </c>
      <c r="M88" s="43"/>
    </row>
    <row r="89" spans="1:13" ht="99.75" customHeight="1">
      <c r="A89" s="24" t="s">
        <v>203</v>
      </c>
      <c r="B89" s="25"/>
      <c r="C89" s="26" t="s">
        <v>44</v>
      </c>
      <c r="D89" s="26" t="s">
        <v>62</v>
      </c>
      <c r="E89" s="26" t="s">
        <v>45</v>
      </c>
      <c r="F89" s="27" t="s">
        <v>189</v>
      </c>
      <c r="G89" s="26" t="s">
        <v>45</v>
      </c>
      <c r="H89" s="28" t="s">
        <v>48</v>
      </c>
      <c r="I89" s="9" t="s">
        <v>92</v>
      </c>
      <c r="J89" s="53">
        <f>+J90</f>
        <v>1700</v>
      </c>
      <c r="K89" s="53">
        <f>+K90</f>
        <v>600</v>
      </c>
      <c r="L89" s="53">
        <f>+L90</f>
        <v>700</v>
      </c>
      <c r="M89" s="43"/>
    </row>
    <row r="90" spans="1:13" ht="141" customHeight="1">
      <c r="A90" s="24" t="s">
        <v>241</v>
      </c>
      <c r="B90" s="25"/>
      <c r="C90" s="26" t="s">
        <v>44</v>
      </c>
      <c r="D90" s="26" t="s">
        <v>62</v>
      </c>
      <c r="E90" s="26" t="s">
        <v>45</v>
      </c>
      <c r="F90" s="27" t="s">
        <v>202</v>
      </c>
      <c r="G90" s="26" t="s">
        <v>45</v>
      </c>
      <c r="H90" s="28" t="s">
        <v>48</v>
      </c>
      <c r="I90" s="9" t="s">
        <v>92</v>
      </c>
      <c r="J90" s="53">
        <v>1700</v>
      </c>
      <c r="K90" s="53">
        <v>600</v>
      </c>
      <c r="L90" s="53">
        <v>700</v>
      </c>
      <c r="M90" s="43"/>
    </row>
    <row r="91" spans="1:13" ht="116.5" customHeight="1">
      <c r="A91" s="24" t="s">
        <v>157</v>
      </c>
      <c r="B91" s="25"/>
      <c r="C91" s="26" t="s">
        <v>44</v>
      </c>
      <c r="D91" s="26" t="s">
        <v>62</v>
      </c>
      <c r="E91" s="26" t="s">
        <v>45</v>
      </c>
      <c r="F91" s="27" t="s">
        <v>92</v>
      </c>
      <c r="G91" s="26" t="s">
        <v>45</v>
      </c>
      <c r="H91" s="28" t="s">
        <v>48</v>
      </c>
      <c r="I91" s="9" t="s">
        <v>92</v>
      </c>
      <c r="J91" s="53">
        <f>+J92</f>
        <v>169200</v>
      </c>
      <c r="K91" s="53">
        <f>+K92</f>
        <v>157400</v>
      </c>
      <c r="L91" s="53">
        <f>+L92</f>
        <v>144800</v>
      </c>
      <c r="M91" s="12"/>
    </row>
    <row r="92" spans="1:13" ht="151.5" customHeight="1">
      <c r="A92" s="24" t="s">
        <v>136</v>
      </c>
      <c r="B92" s="25"/>
      <c r="C92" s="26" t="s">
        <v>44</v>
      </c>
      <c r="D92" s="26" t="s">
        <v>62</v>
      </c>
      <c r="E92" s="26" t="s">
        <v>45</v>
      </c>
      <c r="F92" s="27" t="s">
        <v>124</v>
      </c>
      <c r="G92" s="26" t="s">
        <v>45</v>
      </c>
      <c r="H92" s="28" t="s">
        <v>48</v>
      </c>
      <c r="I92" s="9" t="s">
        <v>92</v>
      </c>
      <c r="J92" s="53">
        <v>169200</v>
      </c>
      <c r="K92" s="53">
        <v>157400</v>
      </c>
      <c r="L92" s="53">
        <v>144800</v>
      </c>
      <c r="M92" s="12"/>
    </row>
    <row r="93" spans="1:13" ht="159.75" customHeight="1">
      <c r="A93" s="24" t="s">
        <v>242</v>
      </c>
      <c r="B93" s="25"/>
      <c r="C93" s="26" t="s">
        <v>44</v>
      </c>
      <c r="D93" s="26" t="s">
        <v>62</v>
      </c>
      <c r="E93" s="26" t="s">
        <v>45</v>
      </c>
      <c r="F93" s="27" t="s">
        <v>114</v>
      </c>
      <c r="G93" s="26" t="s">
        <v>45</v>
      </c>
      <c r="H93" s="28" t="s">
        <v>48</v>
      </c>
      <c r="I93" s="9" t="s">
        <v>92</v>
      </c>
      <c r="J93" s="53">
        <f>+J94</f>
        <v>66700</v>
      </c>
      <c r="K93" s="53">
        <f>+K94</f>
        <v>83100</v>
      </c>
      <c r="L93" s="53">
        <f>+L94</f>
        <v>85600</v>
      </c>
      <c r="M93" s="43"/>
    </row>
    <row r="94" spans="1:13" ht="222.5" customHeight="1">
      <c r="A94" s="24" t="s">
        <v>243</v>
      </c>
      <c r="B94" s="25"/>
      <c r="C94" s="26" t="s">
        <v>44</v>
      </c>
      <c r="D94" s="26" t="s">
        <v>62</v>
      </c>
      <c r="E94" s="26" t="s">
        <v>45</v>
      </c>
      <c r="F94" s="27" t="s">
        <v>125</v>
      </c>
      <c r="G94" s="26" t="s">
        <v>45</v>
      </c>
      <c r="H94" s="28" t="s">
        <v>48</v>
      </c>
      <c r="I94" s="9" t="s">
        <v>92</v>
      </c>
      <c r="J94" s="53">
        <v>66700</v>
      </c>
      <c r="K94" s="53">
        <v>83100</v>
      </c>
      <c r="L94" s="53">
        <v>85600</v>
      </c>
      <c r="M94" s="12"/>
    </row>
    <row r="95" spans="1:13" ht="98" customHeight="1">
      <c r="A95" s="24" t="s">
        <v>244</v>
      </c>
      <c r="B95" s="25"/>
      <c r="C95" s="26" t="s">
        <v>44</v>
      </c>
      <c r="D95" s="26" t="s">
        <v>62</v>
      </c>
      <c r="E95" s="26" t="s">
        <v>45</v>
      </c>
      <c r="F95" s="27" t="s">
        <v>126</v>
      </c>
      <c r="G95" s="26" t="s">
        <v>45</v>
      </c>
      <c r="H95" s="28" t="s">
        <v>48</v>
      </c>
      <c r="I95" s="9" t="s">
        <v>92</v>
      </c>
      <c r="J95" s="53">
        <f>+J96</f>
        <v>8200</v>
      </c>
      <c r="K95" s="53">
        <f>+K96</f>
        <v>10500</v>
      </c>
      <c r="L95" s="53">
        <f>+L96</f>
        <v>13000</v>
      </c>
    </row>
    <row r="96" spans="1:13" ht="134" customHeight="1">
      <c r="A96" s="24" t="s">
        <v>245</v>
      </c>
      <c r="B96" s="25"/>
      <c r="C96" s="26" t="s">
        <v>44</v>
      </c>
      <c r="D96" s="26" t="s">
        <v>62</v>
      </c>
      <c r="E96" s="26" t="s">
        <v>45</v>
      </c>
      <c r="F96" s="27" t="s">
        <v>127</v>
      </c>
      <c r="G96" s="26" t="s">
        <v>45</v>
      </c>
      <c r="H96" s="28" t="s">
        <v>48</v>
      </c>
      <c r="I96" s="9" t="s">
        <v>92</v>
      </c>
      <c r="J96" s="53">
        <v>8200</v>
      </c>
      <c r="K96" s="53">
        <v>10500</v>
      </c>
      <c r="L96" s="53">
        <v>13000</v>
      </c>
    </row>
    <row r="97" spans="1:12" ht="103.5" customHeight="1">
      <c r="A97" s="24" t="s">
        <v>246</v>
      </c>
      <c r="B97" s="25"/>
      <c r="C97" s="26" t="s">
        <v>44</v>
      </c>
      <c r="D97" s="26" t="s">
        <v>62</v>
      </c>
      <c r="E97" s="26" t="s">
        <v>45</v>
      </c>
      <c r="F97" s="27" t="s">
        <v>128</v>
      </c>
      <c r="G97" s="26" t="s">
        <v>45</v>
      </c>
      <c r="H97" s="28" t="s">
        <v>48</v>
      </c>
      <c r="I97" s="9" t="s">
        <v>92</v>
      </c>
      <c r="J97" s="53">
        <f>+J98</f>
        <v>198400</v>
      </c>
      <c r="K97" s="53">
        <f>+K98</f>
        <v>187000</v>
      </c>
      <c r="L97" s="53">
        <f>+L98</f>
        <v>142500</v>
      </c>
    </row>
    <row r="98" spans="1:12" ht="132" customHeight="1">
      <c r="A98" s="24" t="s">
        <v>247</v>
      </c>
      <c r="B98" s="25"/>
      <c r="C98" s="26" t="s">
        <v>44</v>
      </c>
      <c r="D98" s="26" t="s">
        <v>62</v>
      </c>
      <c r="E98" s="26" t="s">
        <v>45</v>
      </c>
      <c r="F98" s="27" t="s">
        <v>129</v>
      </c>
      <c r="G98" s="26" t="s">
        <v>45</v>
      </c>
      <c r="H98" s="28" t="s">
        <v>48</v>
      </c>
      <c r="I98" s="9" t="s">
        <v>92</v>
      </c>
      <c r="J98" s="53">
        <v>198400</v>
      </c>
      <c r="K98" s="53">
        <v>187000</v>
      </c>
      <c r="L98" s="53">
        <v>142500</v>
      </c>
    </row>
    <row r="99" spans="1:12" ht="118.5" customHeight="1">
      <c r="A99" s="24" t="s">
        <v>248</v>
      </c>
      <c r="B99" s="25"/>
      <c r="C99" s="26" t="s">
        <v>44</v>
      </c>
      <c r="D99" s="26" t="s">
        <v>62</v>
      </c>
      <c r="E99" s="26" t="s">
        <v>45</v>
      </c>
      <c r="F99" s="27" t="s">
        <v>130</v>
      </c>
      <c r="G99" s="26" t="s">
        <v>45</v>
      </c>
      <c r="H99" s="28" t="s">
        <v>48</v>
      </c>
      <c r="I99" s="9" t="s">
        <v>92</v>
      </c>
      <c r="J99" s="53">
        <f>+J100</f>
        <v>238280</v>
      </c>
      <c r="K99" s="53">
        <f>+K100</f>
        <v>273680</v>
      </c>
      <c r="L99" s="53">
        <f>+L100</f>
        <v>246780</v>
      </c>
    </row>
    <row r="100" spans="1:12" ht="151.5" customHeight="1">
      <c r="A100" s="24" t="s">
        <v>158</v>
      </c>
      <c r="B100" s="25"/>
      <c r="C100" s="26" t="s">
        <v>44</v>
      </c>
      <c r="D100" s="26" t="s">
        <v>62</v>
      </c>
      <c r="E100" s="26" t="s">
        <v>45</v>
      </c>
      <c r="F100" s="27" t="s">
        <v>131</v>
      </c>
      <c r="G100" s="26" t="s">
        <v>45</v>
      </c>
      <c r="H100" s="28" t="s">
        <v>48</v>
      </c>
      <c r="I100" s="9" t="s">
        <v>92</v>
      </c>
      <c r="J100" s="53">
        <v>238280</v>
      </c>
      <c r="K100" s="53">
        <v>273680</v>
      </c>
      <c r="L100" s="53">
        <v>246780</v>
      </c>
    </row>
    <row r="101" spans="1:12" ht="25.5" customHeight="1">
      <c r="A101" s="24" t="s">
        <v>82</v>
      </c>
      <c r="B101" s="25" t="s">
        <v>32</v>
      </c>
      <c r="C101" s="26" t="s">
        <v>44</v>
      </c>
      <c r="D101" s="26">
        <v>17</v>
      </c>
      <c r="E101" s="26" t="s">
        <v>50</v>
      </c>
      <c r="F101" s="26" t="s">
        <v>43</v>
      </c>
      <c r="G101" s="26" t="s">
        <v>50</v>
      </c>
      <c r="H101" s="28" t="s">
        <v>48</v>
      </c>
      <c r="I101" s="9" t="s">
        <v>43</v>
      </c>
      <c r="J101" s="53">
        <f t="shared" ref="J101:L102" si="4">+J102</f>
        <v>5000</v>
      </c>
      <c r="K101" s="53">
        <f t="shared" si="4"/>
        <v>5000</v>
      </c>
      <c r="L101" s="53">
        <f t="shared" si="4"/>
        <v>5000</v>
      </c>
    </row>
    <row r="102" spans="1:12" ht="25.5" customHeight="1">
      <c r="A102" s="24" t="s">
        <v>191</v>
      </c>
      <c r="B102" s="25" t="s">
        <v>32</v>
      </c>
      <c r="C102" s="26" t="s">
        <v>44</v>
      </c>
      <c r="D102" s="26">
        <v>17</v>
      </c>
      <c r="E102" s="26" t="s">
        <v>49</v>
      </c>
      <c r="F102" s="26" t="s">
        <v>43</v>
      </c>
      <c r="G102" s="26" t="s">
        <v>50</v>
      </c>
      <c r="H102" s="28" t="s">
        <v>48</v>
      </c>
      <c r="I102" s="9" t="s">
        <v>192</v>
      </c>
      <c r="J102" s="53">
        <f t="shared" si="4"/>
        <v>5000</v>
      </c>
      <c r="K102" s="53">
        <f t="shared" si="4"/>
        <v>5000</v>
      </c>
      <c r="L102" s="53">
        <f t="shared" si="4"/>
        <v>5000</v>
      </c>
    </row>
    <row r="103" spans="1:12" ht="40.5" customHeight="1">
      <c r="A103" s="24" t="s">
        <v>193</v>
      </c>
      <c r="B103" s="25" t="s">
        <v>32</v>
      </c>
      <c r="C103" s="26" t="s">
        <v>44</v>
      </c>
      <c r="D103" s="26">
        <v>17</v>
      </c>
      <c r="E103" s="26" t="s">
        <v>49</v>
      </c>
      <c r="F103" s="27" t="s">
        <v>64</v>
      </c>
      <c r="G103" s="26" t="s">
        <v>49</v>
      </c>
      <c r="H103" s="28" t="s">
        <v>48</v>
      </c>
      <c r="I103" s="9" t="s">
        <v>192</v>
      </c>
      <c r="J103" s="53">
        <v>5000</v>
      </c>
      <c r="K103" s="53">
        <v>5000</v>
      </c>
      <c r="L103" s="53">
        <v>5000</v>
      </c>
    </row>
    <row r="104" spans="1:12">
      <c r="J104" s="56"/>
      <c r="K104" s="56"/>
      <c r="L104" s="56"/>
    </row>
  </sheetData>
  <sheetProtection formatCells="0" formatColumns="0" formatRows="0" deleteColumns="0" deleteRows="0"/>
  <protectedRanges>
    <protectedRange sqref="C15:C21 C60:C64 C24:C25 C66:C74 C30:C51 C77:C100" name="krista_tf_11_0_0_1_5"/>
    <protectedRange sqref="E17 D15:D21 D60:D64 D24:D25 D66:D74 D30:D51 D77:D100" name="krista_tf_12_0_0_1_5"/>
    <protectedRange sqref="E40:E51 E30:E34 E18:E21 E60:E64 E24:E25 E66:E74 G78:G100 E77:E100" name="krista_tf_13_0_0_1_5"/>
    <protectedRange sqref="F17:F21 F60:F64 F24:F25 F66:F74 F30:F51 F77:F100" name="krista_tf_14_0_0_1_5"/>
    <protectedRange sqref="G18:G21 G60:G64 G24:G25 E35:E39 G77 G66:G74 G30:G51" name="krista_tf_15_0_0_1_5"/>
    <protectedRange sqref="H18:I21 H60:I64 H24:I25 H66:I74 H30:I51 H77:I100" name="krista_tf_16_0_0_1_5"/>
    <protectedRange sqref="C26:C27" name="krista_tf_11_0_0_1_2_2"/>
    <protectedRange sqref="D26:D27" name="krista_tf_12_0_0_1_2_2"/>
    <protectedRange sqref="E26:E27" name="krista_tf_13_0_0_1_2_2"/>
    <protectedRange sqref="F26:F27" name="krista_tf_14_0_0_1_2_2"/>
    <protectedRange sqref="G26:G27" name="krista_tf_15_0_0_1_2_2"/>
    <protectedRange sqref="H26:I27" name="krista_tf_16_0_0_1_2_2"/>
    <protectedRange sqref="C28:C29" name="krista_tf_11_0_0_1_3_1"/>
    <protectedRange sqref="D28:D29" name="krista_tf_12_0_0_1_3_1"/>
    <protectedRange sqref="E28:E29" name="krista_tf_13_0_0_1_3_1"/>
    <protectedRange sqref="F28:F29" name="krista_tf_14_0_0_1_3_1"/>
    <protectedRange sqref="G28:G29" name="krista_tf_15_0_0_1_3_1"/>
    <protectedRange sqref="H28:I29" name="krista_tf_16_0_0_1_3_1"/>
    <protectedRange sqref="C52:C53 C59" name="krista_tf_11_0_0_1_4_1"/>
    <protectedRange sqref="D52:D53 D59" name="krista_tf_12_0_0_1_4_1"/>
    <protectedRange sqref="E52:E53 E59" name="krista_tf_13_0_0_1_4_1"/>
    <protectedRange sqref="F52:F53 F59" name="krista_tf_14_0_0_1_4_1"/>
    <protectedRange sqref="G52:G53 G59" name="krista_tf_15_0_0_1_4_1"/>
    <protectedRange sqref="H52:I53 H59:I59" name="krista_tf_16_0_0_1_4_1"/>
    <protectedRange sqref="C57" name="krista_tf_11_0_0_1_5_2"/>
    <protectedRange sqref="D57" name="krista_tf_12_0_0_1_5_2"/>
    <protectedRange sqref="E57:E58" name="krista_tf_13_0_0_1_5_2"/>
    <protectedRange sqref="F57" name="krista_tf_14_0_0_1_5_2"/>
    <protectedRange sqref="G57" name="krista_tf_15_0_0_1_5_2"/>
    <protectedRange sqref="H57:I57" name="krista_tf_16_0_0_1_5_2"/>
    <protectedRange sqref="C58" name="krista_tf_11_0_0_1_4_1_2"/>
    <protectedRange sqref="D58" name="krista_tf_12_0_0_1_4_1_2"/>
    <protectedRange sqref="F58" name="krista_tf_14_0_0_1_4_1_2"/>
    <protectedRange sqref="G58" name="krista_tf_15_0_0_1_4_1_2"/>
    <protectedRange sqref="H58:I58" name="krista_tf_16_0_0_1_4_1_2"/>
    <protectedRange sqref="C22:C23" name="krista_tf_11_0_0_1_5_5"/>
    <protectedRange sqref="D22:D23" name="krista_tf_12_0_0_1_5_5"/>
    <protectedRange sqref="E22:E23" name="krista_tf_13_0_0_1_5_3"/>
    <protectedRange sqref="F22:F23" name="krista_tf_14_0_0_1_5_5"/>
    <protectedRange sqref="G22:G23" name="krista_tf_15_0_0_1_5_1"/>
    <protectedRange sqref="H22:I23" name="krista_tf_16_0_0_1_5_5"/>
    <protectedRange sqref="C54:C56" name="krista_tf_11_0_0_1_4_1_1"/>
    <protectedRange sqref="D54:D56" name="krista_tf_12_0_0_1_4_1_1"/>
    <protectedRange sqref="E54:E56" name="krista_tf_13_0_0_1_4_1_1"/>
    <protectedRange sqref="F54:F56" name="krista_tf_14_0_0_1_4_1_1"/>
    <protectedRange sqref="G54:G56" name="krista_tf_15_0_0_1_4_1_1"/>
    <protectedRange sqref="H54:I56" name="krista_tf_16_0_0_1_4_1_1"/>
    <protectedRange sqref="C75:C76" name="krista_tf_11_0_0_1_5_6"/>
    <protectedRange sqref="D75:D76" name="krista_tf_12_0_0_1_5_6"/>
    <protectedRange sqref="E75:E76" name="krista_tf_13_0_0_1_5_6"/>
    <protectedRange sqref="F75:F76" name="krista_tf_14_0_0_1_5_6"/>
    <protectedRange sqref="G75:G76" name="krista_tf_15_0_0_1_5_5"/>
    <protectedRange sqref="H75:I76" name="krista_tf_16_0_0_1_5_6"/>
    <protectedRange sqref="C101:C103" name="krista_tf_11_0_0_1_5_8"/>
    <protectedRange sqref="D101:D103" name="krista_tf_12_0_0_1_5_8"/>
    <protectedRange sqref="E101" name="krista_tf_13_0_0_1_5_8"/>
    <protectedRange sqref="F101:F103" name="krista_tf_14_0_0_1_5_8"/>
    <protectedRange sqref="E102:E103 G101:G103" name="krista_tf_15_0_0_1_5_7"/>
    <protectedRange sqref="H101:I103" name="krista_tf_16_0_0_1_5_8"/>
    <protectedRange sqref="C65" name="krista_tf_11_0_0_1_5_9"/>
    <protectedRange sqref="D65" name="krista_tf_12_0_0_1_5_9"/>
    <protectedRange sqref="E65" name="krista_tf_13_0_0_1_5_9"/>
    <protectedRange sqref="F65" name="krista_tf_14_0_0_1_5_9"/>
    <protectedRange sqref="G65" name="krista_tf_15_0_0_1_5_8"/>
    <protectedRange sqref="H65:I65" name="krista_tf_16_0_0_1_5_9"/>
  </protectedRanges>
  <mergeCells count="14">
    <mergeCell ref="A11:A13"/>
    <mergeCell ref="C11:I11"/>
    <mergeCell ref="J11:L11"/>
    <mergeCell ref="C12:G12"/>
    <mergeCell ref="H12:I12"/>
    <mergeCell ref="J12:J13"/>
    <mergeCell ref="K12:K13"/>
    <mergeCell ref="L12:L13"/>
    <mergeCell ref="A9:L9"/>
    <mergeCell ref="C4:J4"/>
    <mergeCell ref="A5:L5"/>
    <mergeCell ref="A6:L6"/>
    <mergeCell ref="A7:L7"/>
    <mergeCell ref="A8:L8"/>
  </mergeCells>
  <pageMargins left="0.51181102362204722" right="0.19685039370078741" top="0.74803149606299213" bottom="0.35433070866141736" header="0.51181102362204722" footer="0.23622047244094491"/>
  <pageSetup paperSize="9"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P57"/>
  <sheetViews>
    <sheetView workbookViewId="0">
      <selection activeCell="A33" sqref="A33"/>
    </sheetView>
  </sheetViews>
  <sheetFormatPr defaultColWidth="9.1796875" defaultRowHeight="12.5"/>
  <cols>
    <col min="1" max="1" width="48" style="79" customWidth="1"/>
    <col min="2" max="2" width="0" style="79" hidden="1" customWidth="1"/>
    <col min="3" max="3" width="8.1796875" style="79" hidden="1" customWidth="1"/>
    <col min="4" max="4" width="7.81640625" style="79" customWidth="1"/>
    <col min="5" max="5" width="6.54296875" style="79" customWidth="1"/>
    <col min="6" max="6" width="5.54296875" style="79" customWidth="1"/>
    <col min="7" max="7" width="6.81640625" style="79" customWidth="1"/>
    <col min="8" max="8" width="7.26953125" style="79" customWidth="1"/>
    <col min="9" max="9" width="12" style="79" customWidth="1"/>
    <col min="10" max="10" width="11.26953125" style="79" customWidth="1"/>
    <col min="11" max="11" width="20.1796875" style="79" customWidth="1"/>
    <col min="12" max="12" width="19.7265625" style="79" customWidth="1"/>
    <col min="13" max="13" width="17.54296875" style="79" customWidth="1"/>
    <col min="14" max="14" width="17.453125" style="79" customWidth="1"/>
    <col min="15" max="15" width="17.26953125" style="79" customWidth="1"/>
    <col min="16" max="16" width="19.26953125" style="79" customWidth="1"/>
    <col min="17" max="16384" width="9.1796875" style="79"/>
  </cols>
  <sheetData>
    <row r="1" spans="1:16" ht="18">
      <c r="M1" s="20" t="s">
        <v>161</v>
      </c>
    </row>
    <row r="2" spans="1:16" ht="18.75" customHeight="1">
      <c r="A2" s="85" t="s">
        <v>259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96"/>
    </row>
    <row r="3" spans="1:16" ht="18">
      <c r="M3" s="20" t="s">
        <v>260</v>
      </c>
    </row>
    <row r="4" spans="1:16" ht="18.75" customHeight="1">
      <c r="A4" s="97" t="s">
        <v>161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6" ht="19.5" customHeight="1">
      <c r="A5" s="97" t="s">
        <v>90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84"/>
      <c r="M5" s="84"/>
    </row>
    <row r="6" spans="1:16" ht="21.75" customHeight="1">
      <c r="A6" s="97" t="s">
        <v>254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6" ht="21.75" customHeight="1">
      <c r="A7" s="97" t="s">
        <v>216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6" ht="13.5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</row>
    <row r="9" spans="1:16" ht="18">
      <c r="A9" s="82" t="s">
        <v>218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4"/>
      <c r="M9" s="84"/>
    </row>
    <row r="10" spans="1:16" ht="10.5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6" ht="37.5" customHeight="1">
      <c r="A11" s="86" t="s">
        <v>9</v>
      </c>
      <c r="B11" s="81"/>
      <c r="C11" s="90" t="s">
        <v>20</v>
      </c>
      <c r="D11" s="87"/>
      <c r="E11" s="87"/>
      <c r="F11" s="87"/>
      <c r="G11" s="87"/>
      <c r="H11" s="87"/>
      <c r="I11" s="87"/>
      <c r="J11" s="87"/>
      <c r="K11" s="88" t="s">
        <v>0</v>
      </c>
      <c r="L11" s="99"/>
      <c r="M11" s="99"/>
    </row>
    <row r="12" spans="1:16" ht="33.75" customHeight="1">
      <c r="A12" s="86"/>
      <c r="B12" s="81"/>
      <c r="C12" s="100" t="s">
        <v>8</v>
      </c>
      <c r="D12" s="90" t="s">
        <v>94</v>
      </c>
      <c r="E12" s="87"/>
      <c r="F12" s="87"/>
      <c r="G12" s="87"/>
      <c r="H12" s="91"/>
      <c r="I12" s="92" t="s">
        <v>95</v>
      </c>
      <c r="J12" s="93"/>
      <c r="K12" s="94" t="s">
        <v>165</v>
      </c>
      <c r="L12" s="94" t="s">
        <v>200</v>
      </c>
      <c r="M12" s="94" t="s">
        <v>215</v>
      </c>
    </row>
    <row r="13" spans="1:16" ht="112.5" customHeight="1">
      <c r="A13" s="86"/>
      <c r="B13" s="81"/>
      <c r="C13" s="100"/>
      <c r="D13" s="31" t="s">
        <v>101</v>
      </c>
      <c r="E13" s="31" t="s">
        <v>102</v>
      </c>
      <c r="F13" s="31" t="s">
        <v>103</v>
      </c>
      <c r="G13" s="31" t="s">
        <v>104</v>
      </c>
      <c r="H13" s="31" t="s">
        <v>105</v>
      </c>
      <c r="I13" s="31" t="s">
        <v>93</v>
      </c>
      <c r="J13" s="31" t="s">
        <v>106</v>
      </c>
      <c r="K13" s="95"/>
      <c r="L13" s="94"/>
      <c r="M13" s="94"/>
    </row>
    <row r="14" spans="1:16" ht="18">
      <c r="A14" s="6">
        <v>1</v>
      </c>
      <c r="B14" s="6">
        <v>2</v>
      </c>
      <c r="C14" s="6">
        <v>2</v>
      </c>
      <c r="D14" s="6">
        <v>2</v>
      </c>
      <c r="E14" s="6">
        <v>3</v>
      </c>
      <c r="F14" s="6">
        <v>4</v>
      </c>
      <c r="G14" s="6">
        <v>5</v>
      </c>
      <c r="H14" s="6">
        <v>6</v>
      </c>
      <c r="I14" s="6">
        <v>7</v>
      </c>
      <c r="J14" s="15">
        <v>8</v>
      </c>
      <c r="K14" s="15">
        <v>9</v>
      </c>
      <c r="L14" s="15">
        <v>10</v>
      </c>
      <c r="M14" s="15">
        <v>11</v>
      </c>
    </row>
    <row r="15" spans="1:16" ht="22.5" customHeight="1">
      <c r="A15" s="24" t="s">
        <v>81</v>
      </c>
      <c r="B15" s="25" t="s">
        <v>34</v>
      </c>
      <c r="C15" s="26" t="s">
        <v>43</v>
      </c>
      <c r="D15" s="26" t="s">
        <v>65</v>
      </c>
      <c r="E15" s="26" t="s">
        <v>50</v>
      </c>
      <c r="F15" s="26" t="s">
        <v>50</v>
      </c>
      <c r="G15" s="26" t="s">
        <v>43</v>
      </c>
      <c r="H15" s="26" t="s">
        <v>50</v>
      </c>
      <c r="I15" s="26" t="s">
        <v>48</v>
      </c>
      <c r="J15" s="16" t="s">
        <v>43</v>
      </c>
      <c r="K15" s="32">
        <f>+K16+K55</f>
        <v>1045234597.5600001</v>
      </c>
      <c r="L15" s="32">
        <f>+L16+L55</f>
        <v>1002355011.55</v>
      </c>
      <c r="M15" s="32">
        <f>+M16+M55</f>
        <v>758059027.05999994</v>
      </c>
      <c r="N15" s="50"/>
      <c r="O15" s="50"/>
      <c r="P15" s="50"/>
    </row>
    <row r="16" spans="1:16" ht="58.5" customHeight="1">
      <c r="A16" s="24" t="s">
        <v>6</v>
      </c>
      <c r="B16" s="25" t="s">
        <v>35</v>
      </c>
      <c r="C16" s="26" t="s">
        <v>43</v>
      </c>
      <c r="D16" s="26" t="s">
        <v>65</v>
      </c>
      <c r="E16" s="26" t="s">
        <v>46</v>
      </c>
      <c r="F16" s="26" t="s">
        <v>50</v>
      </c>
      <c r="G16" s="26" t="s">
        <v>43</v>
      </c>
      <c r="H16" s="26" t="s">
        <v>50</v>
      </c>
      <c r="I16" s="26" t="s">
        <v>48</v>
      </c>
      <c r="J16" s="16" t="s">
        <v>43</v>
      </c>
      <c r="K16" s="32">
        <f>+K17+K37+K46+K20</f>
        <v>1044783934.5600001</v>
      </c>
      <c r="L16" s="32">
        <f t="shared" ref="L16:M16" si="0">+L17+L37+L46+L20</f>
        <v>1002355011.55</v>
      </c>
      <c r="M16" s="32">
        <f t="shared" si="0"/>
        <v>758059027.05999994</v>
      </c>
      <c r="N16" s="54"/>
      <c r="O16" s="54"/>
      <c r="P16" s="54"/>
    </row>
    <row r="17" spans="1:13" ht="45" customHeight="1">
      <c r="A17" s="24" t="s">
        <v>132</v>
      </c>
      <c r="B17" s="25" t="s">
        <v>36</v>
      </c>
      <c r="C17" s="26" t="s">
        <v>43</v>
      </c>
      <c r="D17" s="26" t="s">
        <v>65</v>
      </c>
      <c r="E17" s="26" t="s">
        <v>46</v>
      </c>
      <c r="F17" s="26">
        <v>10</v>
      </c>
      <c r="G17" s="26" t="s">
        <v>43</v>
      </c>
      <c r="H17" s="26" t="s">
        <v>50</v>
      </c>
      <c r="I17" s="26" t="s">
        <v>48</v>
      </c>
      <c r="J17" s="28">
        <v>150</v>
      </c>
      <c r="K17" s="32">
        <f t="shared" ref="K17:M18" si="1">+K18</f>
        <v>212540163</v>
      </c>
      <c r="L17" s="32">
        <f t="shared" si="1"/>
        <v>119226312</v>
      </c>
      <c r="M17" s="32">
        <f t="shared" si="1"/>
        <v>95792996</v>
      </c>
    </row>
    <row r="18" spans="1:13" ht="38.25" customHeight="1">
      <c r="A18" s="24" t="s">
        <v>133</v>
      </c>
      <c r="B18" s="25" t="s">
        <v>37</v>
      </c>
      <c r="C18" s="26" t="s">
        <v>43</v>
      </c>
      <c r="D18" s="26" t="s">
        <v>65</v>
      </c>
      <c r="E18" s="26" t="s">
        <v>46</v>
      </c>
      <c r="F18" s="26">
        <v>15</v>
      </c>
      <c r="G18" s="26" t="s">
        <v>66</v>
      </c>
      <c r="H18" s="26" t="s">
        <v>50</v>
      </c>
      <c r="I18" s="26" t="s">
        <v>48</v>
      </c>
      <c r="J18" s="28">
        <v>150</v>
      </c>
      <c r="K18" s="32">
        <f t="shared" si="1"/>
        <v>212540163</v>
      </c>
      <c r="L18" s="32">
        <f t="shared" si="1"/>
        <v>119226312</v>
      </c>
      <c r="M18" s="32">
        <f t="shared" si="1"/>
        <v>95792996</v>
      </c>
    </row>
    <row r="19" spans="1:13" ht="74.25" customHeight="1">
      <c r="A19" s="24" t="s">
        <v>210</v>
      </c>
      <c r="B19" s="25" t="s">
        <v>21</v>
      </c>
      <c r="C19" s="26" t="s">
        <v>43</v>
      </c>
      <c r="D19" s="26" t="s">
        <v>65</v>
      </c>
      <c r="E19" s="26" t="s">
        <v>46</v>
      </c>
      <c r="F19" s="26">
        <v>15</v>
      </c>
      <c r="G19" s="26" t="s">
        <v>66</v>
      </c>
      <c r="H19" s="26" t="s">
        <v>49</v>
      </c>
      <c r="I19" s="26" t="s">
        <v>48</v>
      </c>
      <c r="J19" s="28">
        <v>150</v>
      </c>
      <c r="K19" s="32">
        <v>212540163</v>
      </c>
      <c r="L19" s="32">
        <v>119226312</v>
      </c>
      <c r="M19" s="32">
        <v>95792996</v>
      </c>
    </row>
    <row r="20" spans="1:13" ht="63" customHeight="1">
      <c r="A20" s="30" t="s">
        <v>167</v>
      </c>
      <c r="B20" s="25" t="s">
        <v>168</v>
      </c>
      <c r="C20" s="26" t="s">
        <v>43</v>
      </c>
      <c r="D20" s="26" t="s">
        <v>65</v>
      </c>
      <c r="E20" s="26" t="s">
        <v>46</v>
      </c>
      <c r="F20" s="26">
        <v>20</v>
      </c>
      <c r="G20" s="26" t="s">
        <v>43</v>
      </c>
      <c r="H20" s="26" t="s">
        <v>50</v>
      </c>
      <c r="I20" s="26" t="s">
        <v>48</v>
      </c>
      <c r="J20" s="28">
        <v>150</v>
      </c>
      <c r="K20" s="32">
        <f>+K31+K35+K33+K23+K25+K29+K21+K27</f>
        <v>217335675</v>
      </c>
      <c r="L20" s="32">
        <f t="shared" ref="L20:M20" si="2">+L31+L35+L33+L23+L25+L29+L21+L27</f>
        <v>317371388.25999999</v>
      </c>
      <c r="M20" s="32">
        <f t="shared" si="2"/>
        <v>96634665.189999983</v>
      </c>
    </row>
    <row r="21" spans="1:13" ht="65.25" customHeight="1">
      <c r="A21" s="66" t="s">
        <v>264</v>
      </c>
      <c r="B21" s="25"/>
      <c r="C21" s="26"/>
      <c r="D21" s="68" t="s">
        <v>65</v>
      </c>
      <c r="E21" s="68" t="s">
        <v>46</v>
      </c>
      <c r="F21" s="68">
        <v>25</v>
      </c>
      <c r="G21" s="68">
        <v>154</v>
      </c>
      <c r="H21" s="68" t="s">
        <v>50</v>
      </c>
      <c r="I21" s="68" t="s">
        <v>48</v>
      </c>
      <c r="J21" s="64">
        <v>150</v>
      </c>
      <c r="K21" s="65">
        <f>+K22</f>
        <v>59266461.539999999</v>
      </c>
      <c r="L21" s="65">
        <f t="shared" ref="L21:M21" si="3">+L22</f>
        <v>0</v>
      </c>
      <c r="M21" s="65">
        <f t="shared" si="3"/>
        <v>0</v>
      </c>
    </row>
    <row r="22" spans="1:13" ht="78" customHeight="1">
      <c r="A22" s="66" t="s">
        <v>265</v>
      </c>
      <c r="B22" s="25"/>
      <c r="C22" s="26"/>
      <c r="D22" s="68" t="s">
        <v>65</v>
      </c>
      <c r="E22" s="68" t="s">
        <v>46</v>
      </c>
      <c r="F22" s="68">
        <v>25</v>
      </c>
      <c r="G22" s="68">
        <v>154</v>
      </c>
      <c r="H22" s="68" t="s">
        <v>49</v>
      </c>
      <c r="I22" s="68" t="s">
        <v>48</v>
      </c>
      <c r="J22" s="64">
        <v>150</v>
      </c>
      <c r="K22" s="65">
        <v>59266461.539999999</v>
      </c>
      <c r="L22" s="65"/>
      <c r="M22" s="65"/>
    </row>
    <row r="23" spans="1:13" ht="115" customHeight="1">
      <c r="A23" s="66" t="s">
        <v>174</v>
      </c>
      <c r="B23" s="67" t="s">
        <v>168</v>
      </c>
      <c r="C23" s="68" t="s">
        <v>43</v>
      </c>
      <c r="D23" s="68" t="s">
        <v>65</v>
      </c>
      <c r="E23" s="68" t="s">
        <v>46</v>
      </c>
      <c r="F23" s="68">
        <v>25</v>
      </c>
      <c r="G23" s="68">
        <v>179</v>
      </c>
      <c r="H23" s="68" t="s">
        <v>50</v>
      </c>
      <c r="I23" s="68" t="s">
        <v>48</v>
      </c>
      <c r="J23" s="64">
        <v>150</v>
      </c>
      <c r="K23" s="65">
        <f>+K24</f>
        <v>4905592.99</v>
      </c>
      <c r="L23" s="65">
        <f>+L24</f>
        <v>4980026.3499999996</v>
      </c>
      <c r="M23" s="65">
        <f>+M24</f>
        <v>5070108.46</v>
      </c>
    </row>
    <row r="24" spans="1:13" ht="141" customHeight="1">
      <c r="A24" s="66" t="s">
        <v>175</v>
      </c>
      <c r="B24" s="67"/>
      <c r="C24" s="68"/>
      <c r="D24" s="68" t="s">
        <v>65</v>
      </c>
      <c r="E24" s="68" t="s">
        <v>46</v>
      </c>
      <c r="F24" s="68">
        <v>25</v>
      </c>
      <c r="G24" s="68">
        <v>179</v>
      </c>
      <c r="H24" s="68" t="s">
        <v>49</v>
      </c>
      <c r="I24" s="68" t="s">
        <v>48</v>
      </c>
      <c r="J24" s="64">
        <v>150</v>
      </c>
      <c r="K24" s="65">
        <v>4905592.99</v>
      </c>
      <c r="L24" s="65">
        <v>4980026.3499999996</v>
      </c>
      <c r="M24" s="65">
        <v>5070108.46</v>
      </c>
    </row>
    <row r="25" spans="1:13" ht="119.25" customHeight="1">
      <c r="A25" s="66" t="s">
        <v>176</v>
      </c>
      <c r="B25" s="67"/>
      <c r="C25" s="68"/>
      <c r="D25" s="68" t="s">
        <v>65</v>
      </c>
      <c r="E25" s="68" t="s">
        <v>46</v>
      </c>
      <c r="F25" s="68">
        <v>25</v>
      </c>
      <c r="G25" s="68">
        <v>304</v>
      </c>
      <c r="H25" s="68" t="s">
        <v>50</v>
      </c>
      <c r="I25" s="68" t="s">
        <v>48</v>
      </c>
      <c r="J25" s="64">
        <v>150</v>
      </c>
      <c r="K25" s="65">
        <f>+K26</f>
        <v>16480638</v>
      </c>
      <c r="L25" s="65">
        <f>+L26</f>
        <v>13711719.109999999</v>
      </c>
      <c r="M25" s="65">
        <f>+M26</f>
        <v>12818459.380000001</v>
      </c>
    </row>
    <row r="26" spans="1:13" ht="115.5" customHeight="1">
      <c r="A26" s="66" t="s">
        <v>177</v>
      </c>
      <c r="B26" s="67"/>
      <c r="C26" s="68"/>
      <c r="D26" s="68" t="s">
        <v>65</v>
      </c>
      <c r="E26" s="68" t="s">
        <v>46</v>
      </c>
      <c r="F26" s="68">
        <v>25</v>
      </c>
      <c r="G26" s="68">
        <v>304</v>
      </c>
      <c r="H26" s="68" t="s">
        <v>49</v>
      </c>
      <c r="I26" s="68" t="s">
        <v>48</v>
      </c>
      <c r="J26" s="64">
        <v>150</v>
      </c>
      <c r="K26" s="65">
        <v>16480638</v>
      </c>
      <c r="L26" s="65">
        <v>13711719.109999999</v>
      </c>
      <c r="M26" s="65">
        <v>12818459.380000001</v>
      </c>
    </row>
    <row r="27" spans="1:13" ht="123" customHeight="1">
      <c r="A27" s="66" t="s">
        <v>262</v>
      </c>
      <c r="B27" s="67"/>
      <c r="C27" s="68"/>
      <c r="D27" s="68" t="s">
        <v>65</v>
      </c>
      <c r="E27" s="68" t="s">
        <v>46</v>
      </c>
      <c r="F27" s="68">
        <v>25</v>
      </c>
      <c r="G27" s="68">
        <v>315</v>
      </c>
      <c r="H27" s="68" t="s">
        <v>50</v>
      </c>
      <c r="I27" s="68" t="s">
        <v>48</v>
      </c>
      <c r="J27" s="64">
        <v>150</v>
      </c>
      <c r="K27" s="65">
        <f>+K28</f>
        <v>0</v>
      </c>
      <c r="L27" s="65">
        <f t="shared" ref="L27:M27" si="4">+L28</f>
        <v>63931734.700000003</v>
      </c>
      <c r="M27" s="65">
        <f t="shared" si="4"/>
        <v>0</v>
      </c>
    </row>
    <row r="28" spans="1:13" ht="133.5" customHeight="1">
      <c r="A28" s="66" t="s">
        <v>263</v>
      </c>
      <c r="B28" s="67"/>
      <c r="C28" s="68"/>
      <c r="D28" s="68" t="s">
        <v>65</v>
      </c>
      <c r="E28" s="68" t="s">
        <v>46</v>
      </c>
      <c r="F28" s="68">
        <v>25</v>
      </c>
      <c r="G28" s="68">
        <v>315</v>
      </c>
      <c r="H28" s="68" t="s">
        <v>49</v>
      </c>
      <c r="I28" s="68" t="s">
        <v>48</v>
      </c>
      <c r="J28" s="64">
        <v>150</v>
      </c>
      <c r="K28" s="65"/>
      <c r="L28" s="65">
        <v>63931734.700000003</v>
      </c>
      <c r="M28" s="65"/>
    </row>
    <row r="29" spans="1:13" ht="61.5" customHeight="1">
      <c r="A29" s="30" t="s">
        <v>187</v>
      </c>
      <c r="B29" s="25"/>
      <c r="C29" s="26"/>
      <c r="D29" s="26" t="s">
        <v>65</v>
      </c>
      <c r="E29" s="26" t="s">
        <v>46</v>
      </c>
      <c r="F29" s="26">
        <v>25</v>
      </c>
      <c r="G29" s="26">
        <v>497</v>
      </c>
      <c r="H29" s="26" t="s">
        <v>50</v>
      </c>
      <c r="I29" s="26" t="s">
        <v>48</v>
      </c>
      <c r="J29" s="28">
        <v>150</v>
      </c>
      <c r="K29" s="32">
        <f>+K30</f>
        <v>5511999.7800000003</v>
      </c>
      <c r="L29" s="32">
        <f>+L30</f>
        <v>0</v>
      </c>
      <c r="M29" s="32">
        <f>+M30</f>
        <v>0</v>
      </c>
    </row>
    <row r="30" spans="1:13" ht="62" customHeight="1">
      <c r="A30" s="30" t="s">
        <v>188</v>
      </c>
      <c r="B30" s="25"/>
      <c r="C30" s="26"/>
      <c r="D30" s="26" t="s">
        <v>65</v>
      </c>
      <c r="E30" s="26" t="s">
        <v>46</v>
      </c>
      <c r="F30" s="26">
        <v>25</v>
      </c>
      <c r="G30" s="26">
        <v>497</v>
      </c>
      <c r="H30" s="26" t="s">
        <v>49</v>
      </c>
      <c r="I30" s="26" t="s">
        <v>48</v>
      </c>
      <c r="J30" s="28">
        <v>150</v>
      </c>
      <c r="K30" s="32">
        <v>5511999.7800000003</v>
      </c>
      <c r="L30" s="32"/>
      <c r="M30" s="32"/>
    </row>
    <row r="31" spans="1:13" ht="43.5" customHeight="1">
      <c r="A31" s="30" t="s">
        <v>178</v>
      </c>
      <c r="B31" s="25"/>
      <c r="C31" s="26"/>
      <c r="D31" s="26" t="s">
        <v>65</v>
      </c>
      <c r="E31" s="26" t="s">
        <v>46</v>
      </c>
      <c r="F31" s="26">
        <v>25</v>
      </c>
      <c r="G31" s="26">
        <v>519</v>
      </c>
      <c r="H31" s="26" t="s">
        <v>50</v>
      </c>
      <c r="I31" s="26" t="s">
        <v>48</v>
      </c>
      <c r="J31" s="28">
        <v>150</v>
      </c>
      <c r="K31" s="32">
        <f>+K32</f>
        <v>382134.2</v>
      </c>
      <c r="L31" s="32"/>
      <c r="M31" s="32"/>
    </row>
    <row r="32" spans="1:13" ht="42" customHeight="1">
      <c r="A32" s="30" t="s">
        <v>179</v>
      </c>
      <c r="B32" s="25"/>
      <c r="C32" s="26"/>
      <c r="D32" s="26" t="s">
        <v>65</v>
      </c>
      <c r="E32" s="26" t="s">
        <v>46</v>
      </c>
      <c r="F32" s="26">
        <v>25</v>
      </c>
      <c r="G32" s="26">
        <v>519</v>
      </c>
      <c r="H32" s="26" t="s">
        <v>49</v>
      </c>
      <c r="I32" s="26" t="s">
        <v>48</v>
      </c>
      <c r="J32" s="28">
        <v>150</v>
      </c>
      <c r="K32" s="32">
        <f>224719.1+157415.1</f>
        <v>382134.2</v>
      </c>
      <c r="L32" s="32"/>
      <c r="M32" s="32"/>
    </row>
    <row r="33" spans="1:13" ht="61.5" customHeight="1">
      <c r="A33" s="66" t="s">
        <v>255</v>
      </c>
      <c r="B33" s="67"/>
      <c r="C33" s="68"/>
      <c r="D33" s="68" t="s">
        <v>65</v>
      </c>
      <c r="E33" s="68" t="s">
        <v>46</v>
      </c>
      <c r="F33" s="68">
        <v>25</v>
      </c>
      <c r="G33" s="68">
        <v>750</v>
      </c>
      <c r="H33" s="68" t="s">
        <v>50</v>
      </c>
      <c r="I33" s="68" t="s">
        <v>48</v>
      </c>
      <c r="J33" s="64">
        <v>150</v>
      </c>
      <c r="K33" s="65">
        <f>+K34</f>
        <v>0</v>
      </c>
      <c r="L33" s="65">
        <f>+L34</f>
        <v>134180909.09999999</v>
      </c>
      <c r="M33" s="65">
        <f>+M34</f>
        <v>0</v>
      </c>
    </row>
    <row r="34" spans="1:13" ht="79.5" customHeight="1">
      <c r="A34" s="66" t="s">
        <v>256</v>
      </c>
      <c r="B34" s="67"/>
      <c r="C34" s="68"/>
      <c r="D34" s="68" t="s">
        <v>65</v>
      </c>
      <c r="E34" s="68" t="s">
        <v>46</v>
      </c>
      <c r="F34" s="68">
        <v>25</v>
      </c>
      <c r="G34" s="68">
        <v>750</v>
      </c>
      <c r="H34" s="68" t="s">
        <v>49</v>
      </c>
      <c r="I34" s="68" t="s">
        <v>48</v>
      </c>
      <c r="J34" s="64">
        <v>150</v>
      </c>
      <c r="K34" s="65">
        <v>0</v>
      </c>
      <c r="L34" s="65">
        <v>134180909.09999999</v>
      </c>
      <c r="M34" s="65"/>
    </row>
    <row r="35" spans="1:13" ht="29" customHeight="1">
      <c r="A35" s="30" t="s">
        <v>169</v>
      </c>
      <c r="B35" s="25" t="s">
        <v>170</v>
      </c>
      <c r="C35" s="26" t="s">
        <v>43</v>
      </c>
      <c r="D35" s="26" t="s">
        <v>65</v>
      </c>
      <c r="E35" s="26" t="s">
        <v>46</v>
      </c>
      <c r="F35" s="26">
        <v>29</v>
      </c>
      <c r="G35" s="26" t="s">
        <v>171</v>
      </c>
      <c r="H35" s="26" t="s">
        <v>50</v>
      </c>
      <c r="I35" s="26" t="s">
        <v>48</v>
      </c>
      <c r="J35" s="28">
        <v>150</v>
      </c>
      <c r="K35" s="32">
        <f>+K36</f>
        <v>130788848.48999999</v>
      </c>
      <c r="L35" s="32">
        <f>+L36</f>
        <v>100566999</v>
      </c>
      <c r="M35" s="32">
        <f>+M36</f>
        <v>78746097.349999994</v>
      </c>
    </row>
    <row r="36" spans="1:13" ht="46.5" customHeight="1">
      <c r="A36" s="34" t="s">
        <v>172</v>
      </c>
      <c r="B36" s="25" t="s">
        <v>173</v>
      </c>
      <c r="C36" s="26" t="s">
        <v>43</v>
      </c>
      <c r="D36" s="26" t="s">
        <v>65</v>
      </c>
      <c r="E36" s="26" t="s">
        <v>46</v>
      </c>
      <c r="F36" s="26">
        <v>29</v>
      </c>
      <c r="G36" s="26" t="s">
        <v>171</v>
      </c>
      <c r="H36" s="26" t="s">
        <v>49</v>
      </c>
      <c r="I36" s="26" t="s">
        <v>48</v>
      </c>
      <c r="J36" s="28">
        <v>150</v>
      </c>
      <c r="K36" s="32">
        <f>39192082+57374917+2462858.86+100000+1202931.22+733330.02+453050+16000899.89+2227.5+3671552+6895000+2700000</f>
        <v>130788848.48999999</v>
      </c>
      <c r="L36" s="32">
        <f>57374917+39192082+4000000</f>
        <v>100566999</v>
      </c>
      <c r="M36" s="32">
        <f>57374917+4000000+662500+16708680.35</f>
        <v>78746097.349999994</v>
      </c>
    </row>
    <row r="37" spans="1:13" ht="42.75" customHeight="1">
      <c r="A37" s="24" t="s">
        <v>107</v>
      </c>
      <c r="B37" s="25" t="s">
        <v>38</v>
      </c>
      <c r="C37" s="26" t="s">
        <v>43</v>
      </c>
      <c r="D37" s="26" t="s">
        <v>65</v>
      </c>
      <c r="E37" s="26" t="s">
        <v>46</v>
      </c>
      <c r="F37" s="26">
        <v>30</v>
      </c>
      <c r="G37" s="26" t="s">
        <v>43</v>
      </c>
      <c r="H37" s="26" t="s">
        <v>50</v>
      </c>
      <c r="I37" s="26" t="s">
        <v>48</v>
      </c>
      <c r="J37" s="28">
        <v>150</v>
      </c>
      <c r="K37" s="32">
        <f>+K38+K40+K42+K44</f>
        <v>560849088.56000006</v>
      </c>
      <c r="L37" s="32">
        <f>+L38+L40+L42+L44</f>
        <v>519041551.29000002</v>
      </c>
      <c r="M37" s="32">
        <f>+M38+M40+M42+M44</f>
        <v>518915605.87</v>
      </c>
    </row>
    <row r="38" spans="1:13" ht="54.75" customHeight="1">
      <c r="A38" s="24" t="s">
        <v>211</v>
      </c>
      <c r="B38" s="25" t="s">
        <v>39</v>
      </c>
      <c r="C38" s="26" t="s">
        <v>43</v>
      </c>
      <c r="D38" s="26" t="s">
        <v>65</v>
      </c>
      <c r="E38" s="26" t="s">
        <v>46</v>
      </c>
      <c r="F38" s="26">
        <v>30</v>
      </c>
      <c r="G38" s="26" t="s">
        <v>67</v>
      </c>
      <c r="H38" s="26" t="s">
        <v>50</v>
      </c>
      <c r="I38" s="26" t="s">
        <v>48</v>
      </c>
      <c r="J38" s="28">
        <v>150</v>
      </c>
      <c r="K38" s="32">
        <f>+K39</f>
        <v>545819647.24000001</v>
      </c>
      <c r="L38" s="32">
        <f>+L39</f>
        <v>503291029.97000003</v>
      </c>
      <c r="M38" s="32">
        <f>+M39</f>
        <v>503235130.23000002</v>
      </c>
    </row>
    <row r="39" spans="1:13" ht="76.5" customHeight="1">
      <c r="A39" s="24" t="s">
        <v>212</v>
      </c>
      <c r="B39" s="25" t="s">
        <v>17</v>
      </c>
      <c r="C39" s="26" t="s">
        <v>43</v>
      </c>
      <c r="D39" s="26" t="s">
        <v>65</v>
      </c>
      <c r="E39" s="26" t="s">
        <v>46</v>
      </c>
      <c r="F39" s="26">
        <v>30</v>
      </c>
      <c r="G39" s="26" t="s">
        <v>67</v>
      </c>
      <c r="H39" s="26" t="s">
        <v>49</v>
      </c>
      <c r="I39" s="26" t="s">
        <v>48</v>
      </c>
      <c r="J39" s="28">
        <v>150</v>
      </c>
      <c r="K39" s="32">
        <f>511236833.24+42833022+105632-8355840</f>
        <v>545819647.24000001</v>
      </c>
      <c r="L39" s="32">
        <f>502664621.97+626408</f>
        <v>503291029.97000003</v>
      </c>
      <c r="M39" s="32">
        <f>503129498.23+105632</f>
        <v>503235130.23000002</v>
      </c>
    </row>
    <row r="40" spans="1:13" ht="95.5" customHeight="1">
      <c r="A40" s="24" t="s">
        <v>249</v>
      </c>
      <c r="B40" s="25" t="s">
        <v>40</v>
      </c>
      <c r="C40" s="26" t="s">
        <v>43</v>
      </c>
      <c r="D40" s="26" t="s">
        <v>65</v>
      </c>
      <c r="E40" s="26" t="s">
        <v>46</v>
      </c>
      <c r="F40" s="26">
        <v>30</v>
      </c>
      <c r="G40" s="26" t="s">
        <v>68</v>
      </c>
      <c r="H40" s="26" t="s">
        <v>50</v>
      </c>
      <c r="I40" s="26" t="s">
        <v>48</v>
      </c>
      <c r="J40" s="28">
        <v>150</v>
      </c>
      <c r="K40" s="32">
        <f>+K41</f>
        <v>14294864</v>
      </c>
      <c r="L40" s="32">
        <f>+L41</f>
        <v>14412762</v>
      </c>
      <c r="M40" s="32">
        <f>+M41</f>
        <v>14412762</v>
      </c>
    </row>
    <row r="41" spans="1:13" ht="115.5" customHeight="1">
      <c r="A41" s="2" t="s">
        <v>250</v>
      </c>
      <c r="B41" s="25" t="s">
        <v>18</v>
      </c>
      <c r="C41" s="26" t="s">
        <v>43</v>
      </c>
      <c r="D41" s="26" t="s">
        <v>65</v>
      </c>
      <c r="E41" s="26" t="s">
        <v>46</v>
      </c>
      <c r="F41" s="26">
        <v>30</v>
      </c>
      <c r="G41" s="26" t="s">
        <v>68</v>
      </c>
      <c r="H41" s="26" t="s">
        <v>49</v>
      </c>
      <c r="I41" s="26" t="s">
        <v>48</v>
      </c>
      <c r="J41" s="28">
        <v>150</v>
      </c>
      <c r="K41" s="32">
        <f>14412762-80324-37574</f>
        <v>14294864</v>
      </c>
      <c r="L41" s="32">
        <v>14412762</v>
      </c>
      <c r="M41" s="32">
        <v>14412762</v>
      </c>
    </row>
    <row r="42" spans="1:13" ht="140.25" customHeight="1">
      <c r="A42" s="30" t="s">
        <v>159</v>
      </c>
      <c r="B42" s="25" t="s">
        <v>41</v>
      </c>
      <c r="C42" s="26" t="s">
        <v>43</v>
      </c>
      <c r="D42" s="26" t="s">
        <v>65</v>
      </c>
      <c r="E42" s="26" t="s">
        <v>46</v>
      </c>
      <c r="F42" s="26">
        <v>30</v>
      </c>
      <c r="G42" s="26" t="s">
        <v>69</v>
      </c>
      <c r="H42" s="26" t="s">
        <v>50</v>
      </c>
      <c r="I42" s="26" t="s">
        <v>48</v>
      </c>
      <c r="J42" s="28">
        <v>150</v>
      </c>
      <c r="K42" s="32">
        <f>+K43</f>
        <v>734115</v>
      </c>
      <c r="L42" s="32">
        <f>+L43</f>
        <v>1218369</v>
      </c>
      <c r="M42" s="32">
        <f>+M43</f>
        <v>1267245</v>
      </c>
    </row>
    <row r="43" spans="1:13" ht="154.5" customHeight="1">
      <c r="A43" s="30" t="s">
        <v>115</v>
      </c>
      <c r="B43" s="25" t="s">
        <v>16</v>
      </c>
      <c r="C43" s="26" t="s">
        <v>43</v>
      </c>
      <c r="D43" s="26" t="s">
        <v>65</v>
      </c>
      <c r="E43" s="26" t="s">
        <v>46</v>
      </c>
      <c r="F43" s="26">
        <v>30</v>
      </c>
      <c r="G43" s="26" t="s">
        <v>69</v>
      </c>
      <c r="H43" s="26" t="s">
        <v>49</v>
      </c>
      <c r="I43" s="26" t="s">
        <v>48</v>
      </c>
      <c r="J43" s="28">
        <v>150</v>
      </c>
      <c r="K43" s="32">
        <f>1165041-430926</f>
        <v>734115</v>
      </c>
      <c r="L43" s="32">
        <v>1218369</v>
      </c>
      <c r="M43" s="32">
        <v>1267245</v>
      </c>
    </row>
    <row r="44" spans="1:13" ht="98" customHeight="1">
      <c r="A44" s="30" t="s">
        <v>251</v>
      </c>
      <c r="B44" s="25"/>
      <c r="C44" s="26"/>
      <c r="D44" s="26" t="s">
        <v>65</v>
      </c>
      <c r="E44" s="26" t="s">
        <v>46</v>
      </c>
      <c r="F44" s="26">
        <v>35</v>
      </c>
      <c r="G44" s="26">
        <v>120</v>
      </c>
      <c r="H44" s="26" t="s">
        <v>50</v>
      </c>
      <c r="I44" s="26" t="s">
        <v>48</v>
      </c>
      <c r="J44" s="28">
        <v>150</v>
      </c>
      <c r="K44" s="32">
        <f>+K45</f>
        <v>462.32</v>
      </c>
      <c r="L44" s="32">
        <f>+L45</f>
        <v>119390.32</v>
      </c>
      <c r="M44" s="32">
        <f>+M45</f>
        <v>468.64</v>
      </c>
    </row>
    <row r="45" spans="1:13" ht="118.5" customHeight="1">
      <c r="A45" s="30" t="s">
        <v>252</v>
      </c>
      <c r="B45" s="25"/>
      <c r="C45" s="26"/>
      <c r="D45" s="26" t="s">
        <v>65</v>
      </c>
      <c r="E45" s="26" t="s">
        <v>46</v>
      </c>
      <c r="F45" s="26">
        <v>35</v>
      </c>
      <c r="G45" s="26">
        <v>120</v>
      </c>
      <c r="H45" s="26" t="s">
        <v>49</v>
      </c>
      <c r="I45" s="26" t="s">
        <v>48</v>
      </c>
      <c r="J45" s="28">
        <v>150</v>
      </c>
      <c r="K45" s="32">
        <v>462.32</v>
      </c>
      <c r="L45" s="32">
        <v>119390.32</v>
      </c>
      <c r="M45" s="32">
        <v>468.64</v>
      </c>
    </row>
    <row r="46" spans="1:13" ht="24" customHeight="1">
      <c r="A46" s="30" t="s">
        <v>33</v>
      </c>
      <c r="B46" s="25" t="s">
        <v>42</v>
      </c>
      <c r="C46" s="26" t="s">
        <v>43</v>
      </c>
      <c r="D46" s="26" t="s">
        <v>65</v>
      </c>
      <c r="E46" s="26" t="s">
        <v>46</v>
      </c>
      <c r="F46" s="26">
        <v>40</v>
      </c>
      <c r="G46" s="26" t="s">
        <v>43</v>
      </c>
      <c r="H46" s="26" t="s">
        <v>50</v>
      </c>
      <c r="I46" s="26" t="s">
        <v>48</v>
      </c>
      <c r="J46" s="28">
        <v>150</v>
      </c>
      <c r="K46" s="32">
        <f>+K47+K49+K51+K53</f>
        <v>54059008</v>
      </c>
      <c r="L46" s="32">
        <f t="shared" ref="L46:M46" si="5">+L47+L49+L51+L53</f>
        <v>46715760</v>
      </c>
      <c r="M46" s="32">
        <f t="shared" si="5"/>
        <v>46715760</v>
      </c>
    </row>
    <row r="47" spans="1:13" ht="116.5" customHeight="1">
      <c r="A47" s="35" t="s">
        <v>160</v>
      </c>
      <c r="B47" s="36"/>
      <c r="C47" s="37" t="s">
        <v>43</v>
      </c>
      <c r="D47" s="37" t="s">
        <v>65</v>
      </c>
      <c r="E47" s="37" t="s">
        <v>46</v>
      </c>
      <c r="F47" s="37">
        <v>40</v>
      </c>
      <c r="G47" s="38" t="s">
        <v>61</v>
      </c>
      <c r="H47" s="37" t="s">
        <v>50</v>
      </c>
      <c r="I47" s="37" t="s">
        <v>48</v>
      </c>
      <c r="J47" s="39">
        <v>150</v>
      </c>
      <c r="K47" s="55">
        <f t="shared" ref="K47:M47" si="6">+K48</f>
        <v>7023318</v>
      </c>
      <c r="L47" s="40">
        <f t="shared" si="6"/>
        <v>0</v>
      </c>
      <c r="M47" s="40">
        <f t="shared" si="6"/>
        <v>0</v>
      </c>
    </row>
    <row r="48" spans="1:13" ht="133" customHeight="1">
      <c r="A48" s="30" t="s">
        <v>253</v>
      </c>
      <c r="B48" s="47"/>
      <c r="C48" s="41"/>
      <c r="D48" s="41" t="s">
        <v>65</v>
      </c>
      <c r="E48" s="41" t="s">
        <v>46</v>
      </c>
      <c r="F48" s="41">
        <v>40</v>
      </c>
      <c r="G48" s="42" t="s">
        <v>61</v>
      </c>
      <c r="H48" s="41" t="s">
        <v>49</v>
      </c>
      <c r="I48" s="41" t="s">
        <v>48</v>
      </c>
      <c r="J48" s="41">
        <v>150</v>
      </c>
      <c r="K48" s="32">
        <v>7023318</v>
      </c>
      <c r="L48" s="11"/>
      <c r="M48" s="11"/>
    </row>
    <row r="49" spans="1:13" ht="259.5" customHeight="1">
      <c r="A49" s="71" t="s">
        <v>257</v>
      </c>
      <c r="B49" s="72"/>
      <c r="C49" s="73" t="s">
        <v>43</v>
      </c>
      <c r="D49" s="73" t="s">
        <v>65</v>
      </c>
      <c r="E49" s="73" t="s">
        <v>46</v>
      </c>
      <c r="F49" s="73">
        <v>45</v>
      </c>
      <c r="G49" s="74" t="s">
        <v>64</v>
      </c>
      <c r="H49" s="73" t="s">
        <v>50</v>
      </c>
      <c r="I49" s="73" t="s">
        <v>48</v>
      </c>
      <c r="J49" s="75">
        <v>150</v>
      </c>
      <c r="K49" s="76">
        <f>+K50</f>
        <v>1617084</v>
      </c>
      <c r="L49" s="76">
        <f t="shared" ref="L49:M49" si="7">+L50</f>
        <v>1617084</v>
      </c>
      <c r="M49" s="76">
        <f t="shared" si="7"/>
        <v>1617084</v>
      </c>
    </row>
    <row r="50" spans="1:13" ht="325.5" customHeight="1">
      <c r="A50" s="66" t="s">
        <v>258</v>
      </c>
      <c r="B50" s="77"/>
      <c r="C50" s="69"/>
      <c r="D50" s="69" t="s">
        <v>65</v>
      </c>
      <c r="E50" s="69" t="s">
        <v>46</v>
      </c>
      <c r="F50" s="69">
        <v>45</v>
      </c>
      <c r="G50" s="70" t="s">
        <v>64</v>
      </c>
      <c r="H50" s="69" t="s">
        <v>49</v>
      </c>
      <c r="I50" s="69" t="s">
        <v>48</v>
      </c>
      <c r="J50" s="69">
        <v>150</v>
      </c>
      <c r="K50" s="76">
        <v>1617084</v>
      </c>
      <c r="L50" s="76">
        <v>1617084</v>
      </c>
      <c r="M50" s="76">
        <v>1617084</v>
      </c>
    </row>
    <row r="51" spans="1:13" ht="266.25" customHeight="1">
      <c r="A51" s="71" t="s">
        <v>180</v>
      </c>
      <c r="B51" s="72"/>
      <c r="C51" s="73" t="s">
        <v>43</v>
      </c>
      <c r="D51" s="73" t="s">
        <v>65</v>
      </c>
      <c r="E51" s="73" t="s">
        <v>46</v>
      </c>
      <c r="F51" s="73">
        <v>45</v>
      </c>
      <c r="G51" s="74" t="s">
        <v>181</v>
      </c>
      <c r="H51" s="73" t="s">
        <v>50</v>
      </c>
      <c r="I51" s="73" t="s">
        <v>48</v>
      </c>
      <c r="J51" s="75">
        <v>150</v>
      </c>
      <c r="K51" s="76">
        <f>+K52</f>
        <v>45098676</v>
      </c>
      <c r="L51" s="78">
        <f>+L52</f>
        <v>45098676</v>
      </c>
      <c r="M51" s="78">
        <f>+M52</f>
        <v>45098676</v>
      </c>
    </row>
    <row r="52" spans="1:13" ht="226" customHeight="1">
      <c r="A52" s="66" t="s">
        <v>182</v>
      </c>
      <c r="B52" s="77"/>
      <c r="C52" s="69"/>
      <c r="D52" s="69" t="s">
        <v>65</v>
      </c>
      <c r="E52" s="69" t="s">
        <v>46</v>
      </c>
      <c r="F52" s="69">
        <v>45</v>
      </c>
      <c r="G52" s="70" t="s">
        <v>181</v>
      </c>
      <c r="H52" s="69" t="s">
        <v>49</v>
      </c>
      <c r="I52" s="69" t="s">
        <v>48</v>
      </c>
      <c r="J52" s="69">
        <v>150</v>
      </c>
      <c r="K52" s="65">
        <v>45098676</v>
      </c>
      <c r="L52" s="65">
        <v>45098676</v>
      </c>
      <c r="M52" s="65">
        <v>45098676</v>
      </c>
    </row>
    <row r="53" spans="1:13" ht="49.5" customHeight="1">
      <c r="A53" s="35" t="s">
        <v>183</v>
      </c>
      <c r="B53" s="36"/>
      <c r="C53" s="37" t="s">
        <v>43</v>
      </c>
      <c r="D53" s="37" t="s">
        <v>65</v>
      </c>
      <c r="E53" s="37" t="s">
        <v>46</v>
      </c>
      <c r="F53" s="37">
        <v>49</v>
      </c>
      <c r="G53" s="38" t="s">
        <v>171</v>
      </c>
      <c r="H53" s="37" t="s">
        <v>50</v>
      </c>
      <c r="I53" s="37" t="s">
        <v>48</v>
      </c>
      <c r="J53" s="39">
        <v>150</v>
      </c>
      <c r="K53" s="55">
        <f>+K54</f>
        <v>319930</v>
      </c>
      <c r="L53" s="40">
        <f>+L54</f>
        <v>0</v>
      </c>
      <c r="M53" s="40">
        <f>+M54</f>
        <v>0</v>
      </c>
    </row>
    <row r="54" spans="1:13" ht="62.25" customHeight="1">
      <c r="A54" s="30" t="s">
        <v>184</v>
      </c>
      <c r="B54" s="47"/>
      <c r="C54" s="41"/>
      <c r="D54" s="41" t="s">
        <v>65</v>
      </c>
      <c r="E54" s="41" t="s">
        <v>46</v>
      </c>
      <c r="F54" s="41">
        <v>49</v>
      </c>
      <c r="G54" s="42" t="s">
        <v>171</v>
      </c>
      <c r="H54" s="41" t="s">
        <v>49</v>
      </c>
      <c r="I54" s="41" t="s">
        <v>48</v>
      </c>
      <c r="J54" s="41">
        <v>150</v>
      </c>
      <c r="K54" s="32">
        <v>319930</v>
      </c>
      <c r="L54" s="11"/>
      <c r="M54" s="11"/>
    </row>
    <row r="55" spans="1:13" ht="36">
      <c r="A55" s="57" t="s">
        <v>214</v>
      </c>
      <c r="D55" s="59" t="s">
        <v>65</v>
      </c>
      <c r="E55" s="60" t="s">
        <v>70</v>
      </c>
      <c r="F55" s="60" t="s">
        <v>50</v>
      </c>
      <c r="G55" s="60" t="s">
        <v>43</v>
      </c>
      <c r="H55" s="60" t="s">
        <v>50</v>
      </c>
      <c r="I55" s="60" t="s">
        <v>48</v>
      </c>
      <c r="J55" s="60" t="s">
        <v>43</v>
      </c>
      <c r="K55" s="58">
        <f>+K56</f>
        <v>450663</v>
      </c>
      <c r="L55" s="58">
        <f t="shared" ref="L55:M56" si="8">+L56</f>
        <v>0</v>
      </c>
      <c r="M55" s="58">
        <f t="shared" si="8"/>
        <v>0</v>
      </c>
    </row>
    <row r="56" spans="1:13" ht="60.75" customHeight="1">
      <c r="A56" s="57" t="s">
        <v>219</v>
      </c>
      <c r="D56" s="59" t="s">
        <v>65</v>
      </c>
      <c r="E56" s="60" t="s">
        <v>70</v>
      </c>
      <c r="F56" s="60" t="s">
        <v>49</v>
      </c>
      <c r="G56" s="60" t="s">
        <v>43</v>
      </c>
      <c r="H56" s="60" t="s">
        <v>49</v>
      </c>
      <c r="I56" s="60" t="s">
        <v>48</v>
      </c>
      <c r="J56" s="60" t="s">
        <v>114</v>
      </c>
      <c r="K56" s="58">
        <f>+K57</f>
        <v>450663</v>
      </c>
      <c r="L56" s="58">
        <f t="shared" si="8"/>
        <v>0</v>
      </c>
      <c r="M56" s="58">
        <f t="shared" si="8"/>
        <v>0</v>
      </c>
    </row>
    <row r="57" spans="1:13" ht="66.5" customHeight="1">
      <c r="A57" s="57" t="s">
        <v>213</v>
      </c>
      <c r="D57" s="59" t="s">
        <v>65</v>
      </c>
      <c r="E57" s="60" t="s">
        <v>70</v>
      </c>
      <c r="F57" s="60" t="s">
        <v>49</v>
      </c>
      <c r="G57" s="60" t="s">
        <v>47</v>
      </c>
      <c r="H57" s="60" t="s">
        <v>49</v>
      </c>
      <c r="I57" s="60" t="s">
        <v>48</v>
      </c>
      <c r="J57" s="60" t="s">
        <v>114</v>
      </c>
      <c r="K57" s="58">
        <f>384958+65705</f>
        <v>450663</v>
      </c>
      <c r="L57" s="58">
        <v>0</v>
      </c>
      <c r="M57" s="58">
        <v>0</v>
      </c>
    </row>
  </sheetData>
  <sheetProtection formatCells="0" formatColumns="0" formatRows="0" deleteColumns="0" deleteRows="0"/>
  <protectedRanges>
    <protectedRange sqref="C46:C48 C15:C19 C37:C39" name="krista_tf_10_0_0_1_3"/>
    <protectedRange sqref="D46:D48 D15:D19 D37:D39" name="krista_tf_11_0_0_1_3"/>
    <protectedRange sqref="E46:E48 E15:E19 E37:E39" name="krista_tf_12_0_0_1_3"/>
    <protectedRange sqref="F46:F48 F15:F19 F37:F39" name="krista_tf_13_0_0_1_3"/>
    <protectedRange sqref="G46:G48 G15:G19 G37:G39" name="krista_tf_14_0_0_1_3"/>
    <protectedRange sqref="H15:H19 H46:H48 H44 H37:H39" name="krista_tf_15_0_0_1_3"/>
    <protectedRange sqref="I15:I16 I46:I47 I48:J48 I17:J19 I37:J39" name="krista_tf_16_0_0_1_3"/>
    <protectedRange sqref="C40:C45" name="krista_tf_10_0_0_1_1_1"/>
    <protectedRange sqref="D40:D45" name="krista_tf_11_0_0_1_1_1"/>
    <protectedRange sqref="E40:E45" name="krista_tf_12_0_0_1_1_1"/>
    <protectedRange sqref="F40:F45" name="krista_tf_13_0_0_1_1_1"/>
    <protectedRange sqref="G40:G45" name="krista_tf_14_0_0_1_1_1"/>
    <protectedRange sqref="H40:H43 H45" name="krista_tf_15_0_0_1_1_1"/>
    <protectedRange sqref="J46:J47 I40:J45" name="krista_tf_16_0_0_1_1_1"/>
    <protectedRange sqref="C20:C22" name="krista_tf_10_0_0_1_3_1_1"/>
    <protectedRange sqref="D20" name="krista_tf_11_0_0_1_3_1_1"/>
    <protectedRange sqref="E20" name="krista_tf_12_0_0_1_3_1_1"/>
    <protectedRange sqref="F20" name="krista_tf_13_0_0_1_3_1_1"/>
    <protectedRange sqref="G20" name="krista_tf_14_0_0_1_3_1_1"/>
    <protectedRange sqref="H20" name="krista_tf_15_0_0_1_3_1_1"/>
    <protectedRange sqref="I20:J20" name="krista_tf_16_0_0_1_3_1_1"/>
    <protectedRange sqref="C31:C32" name="krista_tf_10_0_0_1_3_1_1_1"/>
    <protectedRange sqref="D31:D32" name="krista_tf_11_0_0_1_3_1_1_1"/>
    <protectedRange sqref="E31:E32" name="krista_tf_12_0_0_1_3_1_1_1"/>
    <protectedRange sqref="F31:F32" name="krista_tf_13_0_0_1_3_1_1_1"/>
    <protectedRange sqref="G31:G32" name="krista_tf_14_0_0_1_3_1_1_1"/>
    <protectedRange sqref="H31" name="krista_tf_15_0_0_1_3_1_1_1"/>
    <protectedRange sqref="I31:J32" name="krista_tf_16_0_0_1_3_1_1_1"/>
    <protectedRange sqref="H32" name="krista_tf_15_0_0_1_3_3_1"/>
    <protectedRange sqref="C35:C36" name="krista_tf_10_0_0_1_3_3_1"/>
    <protectedRange sqref="D35:D36" name="krista_tf_11_0_0_1_3_3_1"/>
    <protectedRange sqref="E35:E36" name="krista_tf_12_0_0_1_3_3_1"/>
    <protectedRange sqref="F35:F36" name="krista_tf_13_0_0_1_3_3_1"/>
    <protectedRange sqref="G35:G36" name="krista_tf_14_0_0_1_3_3_1"/>
    <protectedRange sqref="H35:H36" name="krista_tf_15_0_0_1_3_3_1_1"/>
    <protectedRange sqref="I35:J36" name="krista_tf_16_0_0_1_3_3_1"/>
    <protectedRange sqref="C33:C34" name="krista_tf_10_0_0_1_3_1_1_1_1"/>
    <protectedRange sqref="D33:D34" name="krista_tf_11_0_0_1_3_1_1_1_1"/>
    <protectedRange sqref="E33:E34" name="krista_tf_12_0_0_1_3_1_1_1_1"/>
    <protectedRange sqref="F33:F34" name="krista_tf_13_0_0_1_3_1_1_1_1"/>
    <protectedRange sqref="G33:G34" name="krista_tf_14_0_0_1_3_1_1_1_1"/>
    <protectedRange sqref="H33" name="krista_tf_15_0_0_1_3_1_1_1_1"/>
    <protectedRange sqref="I33:J34" name="krista_tf_16_0_0_1_3_1_1_1_1"/>
    <protectedRange sqref="H34" name="krista_tf_15_0_0_1_3_3_1_2"/>
    <protectedRange sqref="C23:C24" name="krista_tf_10_0_0_1_3_1_1_2"/>
    <protectedRange sqref="D21:D24" name="krista_tf_11_0_0_1_3_1_1_2"/>
    <protectedRange sqref="E21:E24" name="krista_tf_12_0_0_1_3_1_1_2"/>
    <protectedRange sqref="F21:F24" name="krista_tf_13_0_0_1_3_1_1_2"/>
    <protectedRange sqref="G21:G24" name="krista_tf_14_0_0_1_3_1_1_2"/>
    <protectedRange sqref="H23 H21" name="krista_tf_15_0_0_1_3_1_1_2"/>
    <protectedRange sqref="I21:J24" name="krista_tf_16_0_0_1_3_1_1_2"/>
    <protectedRange sqref="H24 H22" name="krista_tf_15_0_0_1_3_3_1_2_1"/>
    <protectedRange sqref="C25:C28" name="krista_tf_10_0_0_1_3_1_1_2_1"/>
    <protectedRange sqref="D25:D28" name="krista_tf_11_0_0_1_3_1_1_2_1"/>
    <protectedRange sqref="E25:E28" name="krista_tf_12_0_0_1_3_1_1_2_1"/>
    <protectedRange sqref="F25:F28" name="krista_tf_13_0_0_1_3_1_1_2_1"/>
    <protectedRange sqref="G25:G28" name="krista_tf_14_0_0_1_3_1_1_2_1"/>
    <protectedRange sqref="H25 H27" name="krista_tf_15_0_0_1_3_1_1_2_1"/>
    <protectedRange sqref="I25:J28" name="krista_tf_16_0_0_1_3_1_1_2_1"/>
    <protectedRange sqref="H26 H28" name="krista_tf_15_0_0_1_3_3_1_2_2"/>
    <protectedRange sqref="C49:C50" name="krista_tf_10_0_0_1_3_1"/>
    <protectedRange sqref="D49:D50" name="krista_tf_11_0_0_1_3_1"/>
    <protectedRange sqref="E49:E50" name="krista_tf_12_0_0_1_3_1"/>
    <protectedRange sqref="F49:F50" name="krista_tf_13_0_0_1_3_1"/>
    <protectedRange sqref="G49:G50" name="krista_tf_14_0_0_1_3_1"/>
    <protectedRange sqref="H49:H50" name="krista_tf_15_0_0_1_3_1"/>
    <protectedRange sqref="I49 I50:J50" name="krista_tf_16_0_0_1_3_1"/>
    <protectedRange sqref="J49" name="krista_tf_16_0_0_1_1_1_1"/>
    <protectedRange sqref="C51:C52" name="krista_tf_10_0_0_1_3_1_2"/>
    <protectedRange sqref="D51:D52" name="krista_tf_11_0_0_1_3_1_2"/>
    <protectedRange sqref="E51:E52" name="krista_tf_12_0_0_1_3_1_2"/>
    <protectedRange sqref="F51:F52" name="krista_tf_13_0_0_1_3_1_2"/>
    <protectedRange sqref="G51:G52" name="krista_tf_14_0_0_1_3_1_2"/>
    <protectedRange sqref="H51:H52" name="krista_tf_15_0_0_1_3_1_2"/>
    <protectedRange sqref="I51 I52:J52" name="krista_tf_16_0_0_1_3_1_2"/>
    <protectedRange sqref="J51" name="krista_tf_16_0_0_1_1_1_1_1"/>
    <protectedRange sqref="C29:C30" name="krista_tf_10_0_0_1_3_1_1_3"/>
    <protectedRange sqref="D29:D30" name="krista_tf_11_0_0_1_3_1_1_3"/>
    <protectedRange sqref="E29:E30" name="krista_tf_12_0_0_1_3_1_1_3"/>
    <protectedRange sqref="F29:F30" name="krista_tf_13_0_0_1_3_1_1_3"/>
    <protectedRange sqref="G29:G30" name="krista_tf_14_0_0_1_3_1_1_3"/>
    <protectedRange sqref="H29" name="krista_tf_15_0_0_1_3_1_1_3"/>
    <protectedRange sqref="I29:J30" name="krista_tf_16_0_0_1_3_1_1_3"/>
    <protectedRange sqref="H30" name="krista_tf_15_0_0_1_3_3_1_3"/>
    <protectedRange sqref="C53:C54" name="krista_tf_10_0_0_1_3_3"/>
    <protectedRange sqref="D53:D54" name="krista_tf_11_0_0_1_3_3"/>
    <protectedRange sqref="E53:E54" name="krista_tf_12_0_0_1_3_3"/>
    <protectedRange sqref="F53:F54" name="krista_tf_13_0_0_1_3_3"/>
    <protectedRange sqref="G53:G54" name="krista_tf_14_0_0_1_3_3"/>
    <protectedRange sqref="H53:H54" name="krista_tf_15_0_0_1_3_3"/>
    <protectedRange sqref="I53 I54:J54" name="krista_tf_16_0_0_1_3_3"/>
    <protectedRange sqref="J53" name="krista_tf_16_0_0_1_1_1_3"/>
  </protectedRanges>
  <mergeCells count="15">
    <mergeCell ref="A11:A13"/>
    <mergeCell ref="C11:J11"/>
    <mergeCell ref="K11:M11"/>
    <mergeCell ref="C12:C13"/>
    <mergeCell ref="D12:H12"/>
    <mergeCell ref="I12:J12"/>
    <mergeCell ref="K12:K13"/>
    <mergeCell ref="L12:L13"/>
    <mergeCell ref="M12:M13"/>
    <mergeCell ref="A9:M9"/>
    <mergeCell ref="A2:M2"/>
    <mergeCell ref="A4:M4"/>
    <mergeCell ref="A5:M5"/>
    <mergeCell ref="A6:M6"/>
    <mergeCell ref="A7:M7"/>
  </mergeCells>
  <pageMargins left="0.19685039370078741" right="0.19685039370078741" top="0.94488188976377963" bottom="0.35433070866141736" header="0.51181102362204722" footer="0.23622047244094491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1'!Заголовки_для_печати</vt:lpstr>
      <vt:lpstr>'Приложение 2'!Заголовки_для_печати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2025-05-29T03:13:09Z</cp:lastPrinted>
  <dcterms:created xsi:type="dcterms:W3CDTF">2010-10-28T03:57:01Z</dcterms:created>
  <dcterms:modified xsi:type="dcterms:W3CDTF">2025-05-29T03:14:22Z</dcterms:modified>
</cp:coreProperties>
</file>