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ожение 2" sheetId="230" r:id="rId1"/>
  </sheets>
  <definedNames>
    <definedName name="_xlnm.Print_Titles" localSheetId="0">'Приложение 2'!$11:$11</definedName>
  </definedNames>
  <calcPr calcId="125725"/>
</workbook>
</file>

<file path=xl/calcChain.xml><?xml version="1.0" encoding="utf-8"?>
<calcChain xmlns="http://schemas.openxmlformats.org/spreadsheetml/2006/main">
  <c r="L24" i="230"/>
  <c r="M24"/>
  <c r="K24"/>
  <c r="K50"/>
  <c r="M50"/>
  <c r="L50"/>
  <c r="L18"/>
  <c r="M18"/>
  <c r="K18"/>
  <c r="K33"/>
  <c r="K32" s="1"/>
  <c r="K36"/>
  <c r="K54"/>
  <c r="K53" s="1"/>
  <c r="K52" s="1"/>
  <c r="M53"/>
  <c r="M52" s="1"/>
  <c r="L53"/>
  <c r="L52" s="1"/>
  <c r="M48"/>
  <c r="L48"/>
  <c r="K48"/>
  <c r="M46"/>
  <c r="L46"/>
  <c r="K46"/>
  <c r="M44"/>
  <c r="M43" s="1"/>
  <c r="L44"/>
  <c r="L43" s="1"/>
  <c r="K44"/>
  <c r="K43" s="1"/>
  <c r="M41"/>
  <c r="L41"/>
  <c r="K41"/>
  <c r="K40"/>
  <c r="K39" s="1"/>
  <c r="M39"/>
  <c r="L39"/>
  <c r="K38"/>
  <c r="K37" s="1"/>
  <c r="M37"/>
  <c r="L37"/>
  <c r="M36"/>
  <c r="M35" s="1"/>
  <c r="L36"/>
  <c r="L35" s="1"/>
  <c r="K35"/>
  <c r="M33"/>
  <c r="M32" s="1"/>
  <c r="L33"/>
  <c r="L32" s="1"/>
  <c r="M30"/>
  <c r="L30"/>
  <c r="K30"/>
  <c r="K29"/>
  <c r="K28" s="1"/>
  <c r="K17" s="1"/>
  <c r="M26"/>
  <c r="L26"/>
  <c r="L17" s="1"/>
  <c r="K26"/>
  <c r="M22"/>
  <c r="M17" s="1"/>
  <c r="L22"/>
  <c r="K22"/>
  <c r="M20"/>
  <c r="L20"/>
  <c r="K20"/>
  <c r="M15"/>
  <c r="M14" s="1"/>
  <c r="L15"/>
  <c r="L14" s="1"/>
  <c r="K15"/>
  <c r="K14" s="1"/>
  <c r="M34" l="1"/>
  <c r="M13" s="1"/>
  <c r="M12" s="1"/>
  <c r="L34"/>
  <c r="L13" s="1"/>
  <c r="L12" s="1"/>
  <c r="K34"/>
  <c r="K13" l="1"/>
  <c r="K12" s="1"/>
</calcChain>
</file>

<file path=xl/sharedStrings.xml><?xml version="1.0" encoding="utf-8"?>
<sst xmlns="http://schemas.openxmlformats.org/spreadsheetml/2006/main" count="311" uniqueCount="97">
  <si>
    <t>Сумма, рублей</t>
  </si>
  <si>
    <t>Безвозмездные поступления от других бюджетов бюджетной системы Российской Федерации</t>
  </si>
  <si>
    <t>ГАДБ</t>
  </si>
  <si>
    <t>Наименование кодов классификации доходов районного бюджета</t>
  </si>
  <si>
    <t>00020203029050000151</t>
  </si>
  <si>
    <t>00020203024050000151</t>
  </si>
  <si>
    <t>00020203027050000151</t>
  </si>
  <si>
    <t>Коды классификации доходов районного бюджета</t>
  </si>
  <si>
    <t>00020201001050000151</t>
  </si>
  <si>
    <t>Иные межбюджетные трансферты</t>
  </si>
  <si>
    <t>00020000000000000000</t>
  </si>
  <si>
    <t>00020200000000000000</t>
  </si>
  <si>
    <t>00020201000000000151</t>
  </si>
  <si>
    <t>00020201001000000151</t>
  </si>
  <si>
    <t>00020203000000000151</t>
  </si>
  <si>
    <t>00020203024000000151</t>
  </si>
  <si>
    <t>00020203027000000151</t>
  </si>
  <si>
    <t>00020203029000000151</t>
  </si>
  <si>
    <t>00020204000000000151</t>
  </si>
  <si>
    <t>000</t>
  </si>
  <si>
    <t>02</t>
  </si>
  <si>
    <t>010</t>
  </si>
  <si>
    <t>0000</t>
  </si>
  <si>
    <t>05</t>
  </si>
  <si>
    <t>00</t>
  </si>
  <si>
    <t>014</t>
  </si>
  <si>
    <t>050</t>
  </si>
  <si>
    <t>2</t>
  </si>
  <si>
    <t>001</t>
  </si>
  <si>
    <t>024</t>
  </si>
  <si>
    <t>027</t>
  </si>
  <si>
    <t>029</t>
  </si>
  <si>
    <t>04</t>
  </si>
  <si>
    <t>Безвозмездные поступления</t>
  </si>
  <si>
    <t xml:space="preserve">к решению Совета Москаленского муниципального района Омской области </t>
  </si>
  <si>
    <t>Группа подвида доходов бюджета</t>
  </si>
  <si>
    <t>Вид доходов бюджета</t>
  </si>
  <si>
    <t>Подвид доходов бюджета</t>
  </si>
  <si>
    <t>Груп- па дохо- дов</t>
  </si>
  <si>
    <t>Под- груп-     па дохо- дов</t>
  </si>
  <si>
    <t>Ста- тья до- хо- дов</t>
  </si>
  <si>
    <t>Под- ста-  тья дохо- дов</t>
  </si>
  <si>
    <t>Эле- мент дохо- дов</t>
  </si>
  <si>
    <t>Аналити-ческая группа подвида доходов бюджета</t>
  </si>
  <si>
    <t>Субвенции бюджетам бюджетной системы Российской Федерации</t>
  </si>
  <si>
    <t>150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</si>
  <si>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</si>
  <si>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Дотации бюджетам бюджетной системы Российской Федерации
</t>
  </si>
  <si>
    <t xml:space="preserve">Дотации на выравнивание бюджетной обеспеченности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</si>
  <si>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</si>
  <si>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</si>
  <si>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Приложение № 2 </t>
  </si>
  <si>
    <t>2025 год</t>
  </si>
  <si>
    <t>Субсидии бюджетам бюджетной системы Российской Федерации (межбюджетные субсидии)</t>
  </si>
  <si>
    <t>00020202000000000151</t>
  </si>
  <si>
    <t>Прочие субсидии</t>
  </si>
  <si>
    <t>00020202999000000151</t>
  </si>
  <si>
    <t>999</t>
  </si>
  <si>
    <t>Прочие субсидии бюджетам муниципальных районов</t>
  </si>
  <si>
    <t>00020202999050000151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</si>
  <si>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</si>
  <si>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</si>
  <si>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</si>
  <si>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</si>
  <si>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</si>
  <si>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</si>
  <si>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</si>
  <si>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303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</si>
  <si>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</si>
  <si>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</si>
  <si>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</si>
  <si>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</si>
  <si>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</si>
  <si>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2026 год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</si>
  <si>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</si>
  <si>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</si>
  <si>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Субвенции бюджетам муниципальных районов на выполнение передаваемых полномочий субъектов Российской Федерации</t>
  </si>
  <si>
    <t>Предоставление негосударственными организациями грантов для получателей средств бюджетов муниципальных районов</t>
  </si>
  <si>
    <t>Безвозмездные поступления от негосударственных организаций</t>
  </si>
  <si>
    <t>2027 год</t>
  </si>
  <si>
    <t xml:space="preserve">на 2025 год  и на плановый период 2026 и 2027 годов" </t>
  </si>
  <si>
    <t>Безвозмездные поступления в районный бюджет на 2025 год  и на плановый период 2026 и 2027 годов</t>
  </si>
  <si>
    <t xml:space="preserve">Безвозмездные поступления от негосударственных организаций в бюджеты муниципальных районов
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</si>
  <si>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</si>
  <si>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</si>
  <si>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</si>
  <si>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</si>
  <si>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</si>
  <si>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 xml:space="preserve">от 11.12.2024 № 79 "О бюджете Москаленского муниципального района </t>
  </si>
  <si>
    <t xml:space="preserve">Субсидии бюджетам на реализацию мероприятий по модернизации школьных систем образования
</t>
  </si>
  <si>
    <t xml:space="preserve">Субсидии бюджетам муниципальных районов на реализацию мероприятий по модернизации школьных систем образования
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</si>
  <si>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</si>
  <si>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 xml:space="preserve"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</si>
  <si>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 xml:space="preserve">Субсидии бюджетам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
</t>
  </si>
  <si>
    <t xml:space="preserve">Субсидии бюджетам муниципальных районов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
</t>
  </si>
  <si>
    <t xml:space="preserve">Субсидии бюджетам на реализацию мероприятий по модернизации коммунальной инфраструктуры
</t>
  </si>
  <si>
    <t xml:space="preserve">Субсидии бюджетам муниципальных районов на реализацию мероприятий по модернизации коммунальной инфраструктуры
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</si>
</sst>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#,##0.00;[Red]\-#,##0.00"/>
    <numFmt numFmtId="166" formatCode="#,##0.00_ ;[Red]\-#,##0.00\ 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63">
    <xf numFmtId="0" fontId="0" fillId="0" borderId="0" xfId="0"/>
    <xf numFmtId="0" fontId="5" fillId="0" borderId="3" xfId="0" applyFont="1" applyBorder="1" applyAlignment="1">
      <alignment vertical="top" wrapText="1"/>
    </xf>
    <xf numFmtId="0" fontId="5" fillId="0" borderId="1" xfId="32" applyFont="1" applyAlignment="1">
      <alignment horizontal="center" vertical="top" wrapText="1"/>
    </xf>
    <xf numFmtId="0" fontId="0" fillId="0" borderId="3" xfId="0" applyBorder="1"/>
    <xf numFmtId="0" fontId="5" fillId="0" borderId="3" xfId="32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right" vertical="justify" wrapText="1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0" fontId="5" fillId="0" borderId="8" xfId="2" applyNumberFormat="1" applyFont="1" applyBorder="1">
      <alignment horizontal="right" vertical="top"/>
    </xf>
    <xf numFmtId="0" fontId="5" fillId="0" borderId="3" xfId="137" applyFont="1" applyBorder="1">
      <alignment horizontal="left" vertical="top" wrapText="1"/>
    </xf>
    <xf numFmtId="0" fontId="5" fillId="0" borderId="3" xfId="65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5" applyNumberFormat="1" applyFont="1" applyBorder="1">
      <alignment horizontal="right" vertical="top"/>
    </xf>
    <xf numFmtId="0" fontId="5" fillId="0" borderId="10" xfId="137" applyFont="1" applyBorder="1">
      <alignment horizontal="left" vertical="top" wrapText="1"/>
    </xf>
    <xf numFmtId="0" fontId="5" fillId="0" borderId="5" xfId="137" applyFont="1" applyBorder="1">
      <alignment horizontal="left" vertical="top" wrapText="1"/>
    </xf>
    <xf numFmtId="49" fontId="5" fillId="0" borderId="9" xfId="133" applyFont="1" applyBorder="1">
      <alignment horizontal="left" vertical="top" wrapText="1"/>
    </xf>
    <xf numFmtId="0" fontId="5" fillId="0" borderId="9" xfId="2" applyNumberFormat="1" applyFont="1" applyBorder="1">
      <alignment horizontal="right" vertical="top"/>
    </xf>
    <xf numFmtId="49" fontId="5" fillId="0" borderId="9" xfId="2" applyNumberFormat="1" applyFont="1" applyBorder="1">
      <alignment horizontal="right" vertical="top"/>
    </xf>
    <xf numFmtId="0" fontId="5" fillId="0" borderId="7" xfId="2" applyNumberFormat="1" applyFont="1" applyBorder="1">
      <alignment horizontal="right" vertical="top"/>
    </xf>
    <xf numFmtId="164" fontId="5" fillId="0" borderId="5" xfId="5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2" fontId="8" fillId="0" borderId="0" xfId="0" applyNumberFormat="1" applyFont="1"/>
    <xf numFmtId="166" fontId="0" fillId="0" borderId="0" xfId="0" applyNumberFormat="1"/>
    <xf numFmtId="165" fontId="5" fillId="0" borderId="5" xfId="5" applyNumberFormat="1" applyFont="1" applyBorder="1">
      <alignment horizontal="right" vertical="top"/>
    </xf>
    <xf numFmtId="0" fontId="11" fillId="0" borderId="18" xfId="0" applyNumberFormat="1" applyFont="1" applyBorder="1" applyAlignment="1">
      <alignment horizontal="left" vertical="center" wrapText="1"/>
    </xf>
    <xf numFmtId="4" fontId="11" fillId="0" borderId="18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right" vertical="center"/>
    </xf>
    <xf numFmtId="49" fontId="11" fillId="0" borderId="18" xfId="0" applyNumberFormat="1" applyFont="1" applyBorder="1" applyAlignment="1">
      <alignment horizontal="right" vertical="center"/>
    </xf>
    <xf numFmtId="0" fontId="5" fillId="0" borderId="19" xfId="2" applyNumberFormat="1" applyFont="1" applyBorder="1">
      <alignment horizontal="right" vertical="top"/>
    </xf>
    <xf numFmtId="165" fontId="5" fillId="0" borderId="20" xfId="5" applyNumberFormat="1" applyFont="1" applyBorder="1">
      <alignment horizontal="right" vertical="top"/>
    </xf>
    <xf numFmtId="0" fontId="5" fillId="0" borderId="20" xfId="137" applyFont="1" applyBorder="1">
      <alignment horizontal="left" vertical="top" wrapText="1"/>
    </xf>
    <xf numFmtId="49" fontId="5" fillId="0" borderId="21" xfId="133" applyFont="1" applyBorder="1">
      <alignment horizontal="left" vertical="top" wrapText="1"/>
    </xf>
    <xf numFmtId="0" fontId="5" fillId="0" borderId="21" xfId="2" applyNumberFormat="1" applyFont="1" applyBorder="1">
      <alignment horizontal="right" vertical="top"/>
    </xf>
    <xf numFmtId="0" fontId="5" fillId="0" borderId="20" xfId="2" applyNumberFormat="1" applyFont="1" applyBorder="1">
      <alignment horizontal="right" vertical="top"/>
    </xf>
    <xf numFmtId="49" fontId="5" fillId="0" borderId="20" xfId="2" applyNumberFormat="1" applyFont="1" applyBorder="1">
      <alignment horizontal="right" vertical="top"/>
    </xf>
    <xf numFmtId="0" fontId="5" fillId="0" borderId="22" xfId="137" applyFont="1" applyBorder="1">
      <alignment horizontal="left" vertical="top" wrapText="1"/>
    </xf>
    <xf numFmtId="49" fontId="5" fillId="0" borderId="23" xfId="133" applyFont="1" applyBorder="1">
      <alignment horizontal="left" vertical="top" wrapText="1"/>
    </xf>
    <xf numFmtId="0" fontId="5" fillId="0" borderId="23" xfId="2" applyNumberFormat="1" applyFont="1" applyBorder="1">
      <alignment horizontal="right" vertical="top"/>
    </xf>
    <xf numFmtId="49" fontId="5" fillId="0" borderId="23" xfId="2" applyNumberFormat="1" applyFont="1" applyBorder="1">
      <alignment horizontal="right" vertical="top"/>
    </xf>
    <xf numFmtId="0" fontId="5" fillId="0" borderId="24" xfId="2" applyNumberFormat="1" applyFont="1" applyBorder="1">
      <alignment horizontal="right" vertical="top"/>
    </xf>
    <xf numFmtId="165" fontId="5" fillId="0" borderId="22" xfId="5" applyNumberFormat="1" applyFont="1" applyBorder="1">
      <alignment horizontal="right" vertical="top"/>
    </xf>
    <xf numFmtId="49" fontId="5" fillId="0" borderId="20" xfId="133" applyFont="1" applyBorder="1">
      <alignment horizontal="left" vertical="top" wrapText="1"/>
    </xf>
    <xf numFmtId="164" fontId="5" fillId="0" borderId="22" xfId="5" applyNumberFormat="1" applyFont="1" applyBorder="1">
      <alignment horizontal="right" vertical="top"/>
    </xf>
    <xf numFmtId="0" fontId="0" fillId="0" borderId="0" xfId="0"/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P54"/>
  <sheetViews>
    <sheetView tabSelected="1" topLeftCell="A52" workbookViewId="0">
      <selection activeCell="J5" sqref="J5"/>
    </sheetView>
  </sheetViews>
  <sheetFormatPr defaultColWidth="9.1796875" defaultRowHeight="12.5"/>
  <cols>
    <col min="1" max="1" width="48" style="45" customWidth="1"/>
    <col min="2" max="2" width="0" style="45" hidden="1" customWidth="1"/>
    <col min="3" max="3" width="8.1796875" style="45" hidden="1" customWidth="1"/>
    <col min="4" max="4" width="7.81640625" style="45" customWidth="1"/>
    <col min="5" max="5" width="6.54296875" style="45" customWidth="1"/>
    <col min="6" max="6" width="5.54296875" style="45" customWidth="1"/>
    <col min="7" max="7" width="6.81640625" style="45" customWidth="1"/>
    <col min="8" max="8" width="7.26953125" style="45" customWidth="1"/>
    <col min="9" max="9" width="12" style="45" customWidth="1"/>
    <col min="10" max="10" width="11.26953125" style="45" customWidth="1"/>
    <col min="11" max="11" width="20.1796875" style="45" customWidth="1"/>
    <col min="12" max="12" width="19.7265625" style="45" customWidth="1"/>
    <col min="13" max="13" width="17.54296875" style="45" customWidth="1"/>
    <col min="14" max="14" width="17.453125" style="45" customWidth="1"/>
    <col min="15" max="15" width="17.26953125" style="45" customWidth="1"/>
    <col min="16" max="16" width="19.26953125" style="45" customWidth="1"/>
    <col min="17" max="16384" width="9.1796875" style="45"/>
  </cols>
  <sheetData>
    <row r="1" spans="1:16" ht="18.75" customHeight="1">
      <c r="A1" s="61" t="s">
        <v>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6" ht="19.5" customHeight="1">
      <c r="A2" s="61" t="s">
        <v>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58"/>
      <c r="M2" s="58"/>
    </row>
    <row r="3" spans="1:16" ht="21.75" customHeight="1">
      <c r="A3" s="61" t="s">
        <v>88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6" ht="21.75" customHeight="1">
      <c r="A4" s="61" t="s">
        <v>80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6" ht="13.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6" ht="18">
      <c r="A6" s="56" t="s">
        <v>81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8"/>
      <c r="M6" s="58"/>
    </row>
    <row r="7" spans="1:16" ht="10.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6" ht="37.5" customHeight="1">
      <c r="A8" s="47" t="s">
        <v>3</v>
      </c>
      <c r="B8" s="46"/>
      <c r="C8" s="50" t="s">
        <v>7</v>
      </c>
      <c r="D8" s="48"/>
      <c r="E8" s="48"/>
      <c r="F8" s="48"/>
      <c r="G8" s="48"/>
      <c r="H8" s="48"/>
      <c r="I8" s="48"/>
      <c r="J8" s="48"/>
      <c r="K8" s="49" t="s">
        <v>0</v>
      </c>
      <c r="L8" s="59"/>
      <c r="M8" s="59"/>
    </row>
    <row r="9" spans="1:16" ht="33.75" customHeight="1">
      <c r="A9" s="47"/>
      <c r="B9" s="46"/>
      <c r="C9" s="60" t="s">
        <v>2</v>
      </c>
      <c r="D9" s="50" t="s">
        <v>36</v>
      </c>
      <c r="E9" s="48"/>
      <c r="F9" s="48"/>
      <c r="G9" s="48"/>
      <c r="H9" s="51"/>
      <c r="I9" s="52" t="s">
        <v>37</v>
      </c>
      <c r="J9" s="53"/>
      <c r="K9" s="54" t="s">
        <v>52</v>
      </c>
      <c r="L9" s="54" t="s">
        <v>73</v>
      </c>
      <c r="M9" s="54" t="s">
        <v>79</v>
      </c>
    </row>
    <row r="10" spans="1:16" ht="112.5" customHeight="1">
      <c r="A10" s="47"/>
      <c r="B10" s="46"/>
      <c r="C10" s="60"/>
      <c r="D10" s="11" t="s">
        <v>38</v>
      </c>
      <c r="E10" s="11" t="s">
        <v>39</v>
      </c>
      <c r="F10" s="11" t="s">
        <v>40</v>
      </c>
      <c r="G10" s="11" t="s">
        <v>41</v>
      </c>
      <c r="H10" s="11" t="s">
        <v>42</v>
      </c>
      <c r="I10" s="11" t="s">
        <v>35</v>
      </c>
      <c r="J10" s="11" t="s">
        <v>43</v>
      </c>
      <c r="K10" s="55"/>
      <c r="L10" s="54"/>
      <c r="M10" s="54"/>
    </row>
    <row r="11" spans="1:16" ht="18">
      <c r="A11" s="2">
        <v>1</v>
      </c>
      <c r="B11" s="2">
        <v>2</v>
      </c>
      <c r="C11" s="2">
        <v>2</v>
      </c>
      <c r="D11" s="2">
        <v>2</v>
      </c>
      <c r="E11" s="2">
        <v>3</v>
      </c>
      <c r="F11" s="2">
        <v>4</v>
      </c>
      <c r="G11" s="2">
        <v>5</v>
      </c>
      <c r="H11" s="2">
        <v>6</v>
      </c>
      <c r="I11" s="2">
        <v>7</v>
      </c>
      <c r="J11" s="4">
        <v>8</v>
      </c>
      <c r="K11" s="4">
        <v>9</v>
      </c>
      <c r="L11" s="4">
        <v>10</v>
      </c>
      <c r="M11" s="4">
        <v>11</v>
      </c>
    </row>
    <row r="12" spans="1:16" ht="22.5" customHeight="1">
      <c r="A12" s="6" t="s">
        <v>33</v>
      </c>
      <c r="B12" s="7" t="s">
        <v>10</v>
      </c>
      <c r="C12" s="8" t="s">
        <v>19</v>
      </c>
      <c r="D12" s="8" t="s">
        <v>27</v>
      </c>
      <c r="E12" s="8" t="s">
        <v>24</v>
      </c>
      <c r="F12" s="8" t="s">
        <v>24</v>
      </c>
      <c r="G12" s="8" t="s">
        <v>19</v>
      </c>
      <c r="H12" s="8" t="s">
        <v>24</v>
      </c>
      <c r="I12" s="8" t="s">
        <v>22</v>
      </c>
      <c r="J12" s="5" t="s">
        <v>19</v>
      </c>
      <c r="K12" s="12">
        <f>+K13+K52</f>
        <v>1045234597.5600001</v>
      </c>
      <c r="L12" s="12">
        <f>+L13+L52</f>
        <v>1002355011.55</v>
      </c>
      <c r="M12" s="12">
        <f>+M13+M52</f>
        <v>758059027.05999994</v>
      </c>
      <c r="N12" s="23"/>
      <c r="O12" s="23"/>
      <c r="P12" s="23"/>
    </row>
    <row r="13" spans="1:16" ht="58.5" customHeight="1">
      <c r="A13" s="6" t="s">
        <v>1</v>
      </c>
      <c r="B13" s="7" t="s">
        <v>11</v>
      </c>
      <c r="C13" s="8" t="s">
        <v>19</v>
      </c>
      <c r="D13" s="8" t="s">
        <v>27</v>
      </c>
      <c r="E13" s="8" t="s">
        <v>20</v>
      </c>
      <c r="F13" s="8" t="s">
        <v>24</v>
      </c>
      <c r="G13" s="8" t="s">
        <v>19</v>
      </c>
      <c r="H13" s="8" t="s">
        <v>24</v>
      </c>
      <c r="I13" s="8" t="s">
        <v>22</v>
      </c>
      <c r="J13" s="5" t="s">
        <v>19</v>
      </c>
      <c r="K13" s="12">
        <f>+K14+K34+K43+K17</f>
        <v>1044783934.5600001</v>
      </c>
      <c r="L13" s="12">
        <f t="shared" ref="L13:M13" si="0">+L14+L34+L43+L17</f>
        <v>1002355011.55</v>
      </c>
      <c r="M13" s="12">
        <f t="shared" si="0"/>
        <v>758059027.05999994</v>
      </c>
      <c r="N13" s="24"/>
      <c r="O13" s="24"/>
      <c r="P13" s="24"/>
    </row>
    <row r="14" spans="1:16" ht="45" customHeight="1">
      <c r="A14" s="6" t="s">
        <v>47</v>
      </c>
      <c r="B14" s="7" t="s">
        <v>12</v>
      </c>
      <c r="C14" s="8" t="s">
        <v>19</v>
      </c>
      <c r="D14" s="8" t="s">
        <v>27</v>
      </c>
      <c r="E14" s="8" t="s">
        <v>20</v>
      </c>
      <c r="F14" s="8">
        <v>10</v>
      </c>
      <c r="G14" s="8" t="s">
        <v>19</v>
      </c>
      <c r="H14" s="8" t="s">
        <v>24</v>
      </c>
      <c r="I14" s="8" t="s">
        <v>22</v>
      </c>
      <c r="J14" s="9">
        <v>150</v>
      </c>
      <c r="K14" s="12">
        <f t="shared" ref="K14:M15" si="1">+K15</f>
        <v>212540163</v>
      </c>
      <c r="L14" s="12">
        <f t="shared" si="1"/>
        <v>119226312</v>
      </c>
      <c r="M14" s="12">
        <f t="shared" si="1"/>
        <v>95792996</v>
      </c>
    </row>
    <row r="15" spans="1:16" ht="38.25" customHeight="1">
      <c r="A15" s="6" t="s">
        <v>48</v>
      </c>
      <c r="B15" s="7" t="s">
        <v>13</v>
      </c>
      <c r="C15" s="8" t="s">
        <v>19</v>
      </c>
      <c r="D15" s="8" t="s">
        <v>27</v>
      </c>
      <c r="E15" s="8" t="s">
        <v>20</v>
      </c>
      <c r="F15" s="8">
        <v>15</v>
      </c>
      <c r="G15" s="8" t="s">
        <v>28</v>
      </c>
      <c r="H15" s="8" t="s">
        <v>24</v>
      </c>
      <c r="I15" s="8" t="s">
        <v>22</v>
      </c>
      <c r="J15" s="9">
        <v>150</v>
      </c>
      <c r="K15" s="12">
        <f t="shared" si="1"/>
        <v>212540163</v>
      </c>
      <c r="L15" s="12">
        <f t="shared" si="1"/>
        <v>119226312</v>
      </c>
      <c r="M15" s="12">
        <f t="shared" si="1"/>
        <v>95792996</v>
      </c>
    </row>
    <row r="16" spans="1:16" ht="74.25" customHeight="1">
      <c r="A16" s="6" t="s">
        <v>74</v>
      </c>
      <c r="B16" s="7" t="s">
        <v>8</v>
      </c>
      <c r="C16" s="8" t="s">
        <v>19</v>
      </c>
      <c r="D16" s="8" t="s">
        <v>27</v>
      </c>
      <c r="E16" s="8" t="s">
        <v>20</v>
      </c>
      <c r="F16" s="8">
        <v>15</v>
      </c>
      <c r="G16" s="8" t="s">
        <v>28</v>
      </c>
      <c r="H16" s="8" t="s">
        <v>23</v>
      </c>
      <c r="I16" s="8" t="s">
        <v>22</v>
      </c>
      <c r="J16" s="9">
        <v>150</v>
      </c>
      <c r="K16" s="12">
        <v>212540163</v>
      </c>
      <c r="L16" s="12">
        <v>119226312</v>
      </c>
      <c r="M16" s="12">
        <v>95792996</v>
      </c>
    </row>
    <row r="17" spans="1:13" ht="63" customHeight="1">
      <c r="A17" s="10" t="s">
        <v>53</v>
      </c>
      <c r="B17" s="7" t="s">
        <v>54</v>
      </c>
      <c r="C17" s="8" t="s">
        <v>19</v>
      </c>
      <c r="D17" s="8" t="s">
        <v>27</v>
      </c>
      <c r="E17" s="8" t="s">
        <v>20</v>
      </c>
      <c r="F17" s="8">
        <v>20</v>
      </c>
      <c r="G17" s="8" t="s">
        <v>19</v>
      </c>
      <c r="H17" s="8" t="s">
        <v>24</v>
      </c>
      <c r="I17" s="8" t="s">
        <v>22</v>
      </c>
      <c r="J17" s="9">
        <v>150</v>
      </c>
      <c r="K17" s="12">
        <f>+K28+K32+K30+K20+K22+K26+K18+K24</f>
        <v>217335675</v>
      </c>
      <c r="L17" s="12">
        <f t="shared" ref="L17:M17" si="2">+L28+L32+L30+L20+L22+L26+L18+L24</f>
        <v>317371388.25999999</v>
      </c>
      <c r="M17" s="12">
        <f t="shared" si="2"/>
        <v>96634665.189999983</v>
      </c>
    </row>
    <row r="18" spans="1:13" ht="65.25" customHeight="1">
      <c r="A18" s="32" t="s">
        <v>95</v>
      </c>
      <c r="B18" s="7"/>
      <c r="C18" s="8"/>
      <c r="D18" s="34" t="s">
        <v>27</v>
      </c>
      <c r="E18" s="34" t="s">
        <v>20</v>
      </c>
      <c r="F18" s="34">
        <v>25</v>
      </c>
      <c r="G18" s="34">
        <v>154</v>
      </c>
      <c r="H18" s="34" t="s">
        <v>24</v>
      </c>
      <c r="I18" s="34" t="s">
        <v>22</v>
      </c>
      <c r="J18" s="30">
        <v>150</v>
      </c>
      <c r="K18" s="31">
        <f>+K19</f>
        <v>59266461.539999999</v>
      </c>
      <c r="L18" s="31">
        <f t="shared" ref="L18:M18" si="3">+L19</f>
        <v>0</v>
      </c>
      <c r="M18" s="31">
        <f t="shared" si="3"/>
        <v>0</v>
      </c>
    </row>
    <row r="19" spans="1:13" ht="78" customHeight="1">
      <c r="A19" s="32" t="s">
        <v>96</v>
      </c>
      <c r="B19" s="7"/>
      <c r="C19" s="8"/>
      <c r="D19" s="34" t="s">
        <v>27</v>
      </c>
      <c r="E19" s="34" t="s">
        <v>20</v>
      </c>
      <c r="F19" s="34">
        <v>25</v>
      </c>
      <c r="G19" s="34">
        <v>154</v>
      </c>
      <c r="H19" s="34" t="s">
        <v>23</v>
      </c>
      <c r="I19" s="34" t="s">
        <v>22</v>
      </c>
      <c r="J19" s="30">
        <v>150</v>
      </c>
      <c r="K19" s="31">
        <v>59266461.539999999</v>
      </c>
      <c r="L19" s="31"/>
      <c r="M19" s="31"/>
    </row>
    <row r="20" spans="1:13" ht="115" customHeight="1">
      <c r="A20" s="32" t="s">
        <v>60</v>
      </c>
      <c r="B20" s="33" t="s">
        <v>54</v>
      </c>
      <c r="C20" s="34" t="s">
        <v>19</v>
      </c>
      <c r="D20" s="34" t="s">
        <v>27</v>
      </c>
      <c r="E20" s="34" t="s">
        <v>20</v>
      </c>
      <c r="F20" s="34">
        <v>25</v>
      </c>
      <c r="G20" s="34">
        <v>179</v>
      </c>
      <c r="H20" s="34" t="s">
        <v>24</v>
      </c>
      <c r="I20" s="34" t="s">
        <v>22</v>
      </c>
      <c r="J20" s="30">
        <v>150</v>
      </c>
      <c r="K20" s="31">
        <f>+K21</f>
        <v>4905592.99</v>
      </c>
      <c r="L20" s="31">
        <f>+L21</f>
        <v>4980026.3499999996</v>
      </c>
      <c r="M20" s="31">
        <f>+M21</f>
        <v>5070108.46</v>
      </c>
    </row>
    <row r="21" spans="1:13" ht="141" customHeight="1">
      <c r="A21" s="32" t="s">
        <v>61</v>
      </c>
      <c r="B21" s="33"/>
      <c r="C21" s="34"/>
      <c r="D21" s="34" t="s">
        <v>27</v>
      </c>
      <c r="E21" s="34" t="s">
        <v>20</v>
      </c>
      <c r="F21" s="34">
        <v>25</v>
      </c>
      <c r="G21" s="34">
        <v>179</v>
      </c>
      <c r="H21" s="34" t="s">
        <v>23</v>
      </c>
      <c r="I21" s="34" t="s">
        <v>22</v>
      </c>
      <c r="J21" s="30">
        <v>150</v>
      </c>
      <c r="K21" s="31">
        <v>4905592.99</v>
      </c>
      <c r="L21" s="31">
        <v>4980026.3499999996</v>
      </c>
      <c r="M21" s="31">
        <v>5070108.46</v>
      </c>
    </row>
    <row r="22" spans="1:13" ht="109" customHeight="1">
      <c r="A22" s="32" t="s">
        <v>62</v>
      </c>
      <c r="B22" s="33"/>
      <c r="C22" s="34"/>
      <c r="D22" s="34" t="s">
        <v>27</v>
      </c>
      <c r="E22" s="34" t="s">
        <v>20</v>
      </c>
      <c r="F22" s="34">
        <v>25</v>
      </c>
      <c r="G22" s="34">
        <v>304</v>
      </c>
      <c r="H22" s="34" t="s">
        <v>24</v>
      </c>
      <c r="I22" s="34" t="s">
        <v>22</v>
      </c>
      <c r="J22" s="30">
        <v>150</v>
      </c>
      <c r="K22" s="31">
        <f>+K23</f>
        <v>16480638</v>
      </c>
      <c r="L22" s="31">
        <f>+L23</f>
        <v>13711719.109999999</v>
      </c>
      <c r="M22" s="31">
        <f>+M23</f>
        <v>12818459.380000001</v>
      </c>
    </row>
    <row r="23" spans="1:13" ht="115.5" customHeight="1">
      <c r="A23" s="32" t="s">
        <v>63</v>
      </c>
      <c r="B23" s="33"/>
      <c r="C23" s="34"/>
      <c r="D23" s="34" t="s">
        <v>27</v>
      </c>
      <c r="E23" s="34" t="s">
        <v>20</v>
      </c>
      <c r="F23" s="34">
        <v>25</v>
      </c>
      <c r="G23" s="34">
        <v>304</v>
      </c>
      <c r="H23" s="34" t="s">
        <v>23</v>
      </c>
      <c r="I23" s="34" t="s">
        <v>22</v>
      </c>
      <c r="J23" s="30">
        <v>150</v>
      </c>
      <c r="K23" s="31">
        <v>16480638</v>
      </c>
      <c r="L23" s="31">
        <v>13711719.109999999</v>
      </c>
      <c r="M23" s="31">
        <v>12818459.380000001</v>
      </c>
    </row>
    <row r="24" spans="1:13" ht="123" customHeight="1">
      <c r="A24" s="32" t="s">
        <v>93</v>
      </c>
      <c r="B24" s="33"/>
      <c r="C24" s="34"/>
      <c r="D24" s="34" t="s">
        <v>27</v>
      </c>
      <c r="E24" s="34" t="s">
        <v>20</v>
      </c>
      <c r="F24" s="34">
        <v>25</v>
      </c>
      <c r="G24" s="34">
        <v>315</v>
      </c>
      <c r="H24" s="34" t="s">
        <v>24</v>
      </c>
      <c r="I24" s="34" t="s">
        <v>22</v>
      </c>
      <c r="J24" s="30">
        <v>150</v>
      </c>
      <c r="K24" s="31">
        <f>+K25</f>
        <v>0</v>
      </c>
      <c r="L24" s="31">
        <f t="shared" ref="L24:M24" si="4">+L25</f>
        <v>63931734.700000003</v>
      </c>
      <c r="M24" s="31">
        <f t="shared" si="4"/>
        <v>0</v>
      </c>
    </row>
    <row r="25" spans="1:13" ht="133.5" customHeight="1">
      <c r="A25" s="32" t="s">
        <v>94</v>
      </c>
      <c r="B25" s="33"/>
      <c r="C25" s="34"/>
      <c r="D25" s="34" t="s">
        <v>27</v>
      </c>
      <c r="E25" s="34" t="s">
        <v>20</v>
      </c>
      <c r="F25" s="34">
        <v>25</v>
      </c>
      <c r="G25" s="34">
        <v>315</v>
      </c>
      <c r="H25" s="34" t="s">
        <v>23</v>
      </c>
      <c r="I25" s="34" t="s">
        <v>22</v>
      </c>
      <c r="J25" s="30">
        <v>150</v>
      </c>
      <c r="K25" s="31"/>
      <c r="L25" s="31">
        <v>63931734.700000003</v>
      </c>
      <c r="M25" s="31"/>
    </row>
    <row r="26" spans="1:13" ht="61.5" customHeight="1">
      <c r="A26" s="10" t="s">
        <v>71</v>
      </c>
      <c r="B26" s="7"/>
      <c r="C26" s="8"/>
      <c r="D26" s="8" t="s">
        <v>27</v>
      </c>
      <c r="E26" s="8" t="s">
        <v>20</v>
      </c>
      <c r="F26" s="8">
        <v>25</v>
      </c>
      <c r="G26" s="8">
        <v>497</v>
      </c>
      <c r="H26" s="8" t="s">
        <v>24</v>
      </c>
      <c r="I26" s="8" t="s">
        <v>22</v>
      </c>
      <c r="J26" s="9">
        <v>150</v>
      </c>
      <c r="K26" s="12">
        <f>+K27</f>
        <v>5511999.7800000003</v>
      </c>
      <c r="L26" s="12">
        <f>+L27</f>
        <v>0</v>
      </c>
      <c r="M26" s="12">
        <f>+M27</f>
        <v>0</v>
      </c>
    </row>
    <row r="27" spans="1:13" ht="62" customHeight="1">
      <c r="A27" s="10" t="s">
        <v>72</v>
      </c>
      <c r="B27" s="7"/>
      <c r="C27" s="8"/>
      <c r="D27" s="8" t="s">
        <v>27</v>
      </c>
      <c r="E27" s="8" t="s">
        <v>20</v>
      </c>
      <c r="F27" s="8">
        <v>25</v>
      </c>
      <c r="G27" s="8">
        <v>497</v>
      </c>
      <c r="H27" s="8" t="s">
        <v>23</v>
      </c>
      <c r="I27" s="8" t="s">
        <v>22</v>
      </c>
      <c r="J27" s="9">
        <v>150</v>
      </c>
      <c r="K27" s="12">
        <v>5511999.7800000003</v>
      </c>
      <c r="L27" s="12"/>
      <c r="M27" s="12"/>
    </row>
    <row r="28" spans="1:13" ht="43.5" customHeight="1">
      <c r="A28" s="10" t="s">
        <v>64</v>
      </c>
      <c r="B28" s="7"/>
      <c r="C28" s="8"/>
      <c r="D28" s="8" t="s">
        <v>27</v>
      </c>
      <c r="E28" s="8" t="s">
        <v>20</v>
      </c>
      <c r="F28" s="8">
        <v>25</v>
      </c>
      <c r="G28" s="8">
        <v>519</v>
      </c>
      <c r="H28" s="8" t="s">
        <v>24</v>
      </c>
      <c r="I28" s="8" t="s">
        <v>22</v>
      </c>
      <c r="J28" s="9">
        <v>150</v>
      </c>
      <c r="K28" s="12">
        <f>+K29</f>
        <v>382134.2</v>
      </c>
      <c r="L28" s="12"/>
      <c r="M28" s="12"/>
    </row>
    <row r="29" spans="1:13" ht="42" customHeight="1">
      <c r="A29" s="10" t="s">
        <v>65</v>
      </c>
      <c r="B29" s="7"/>
      <c r="C29" s="8"/>
      <c r="D29" s="8" t="s">
        <v>27</v>
      </c>
      <c r="E29" s="8" t="s">
        <v>20</v>
      </c>
      <c r="F29" s="8">
        <v>25</v>
      </c>
      <c r="G29" s="8">
        <v>519</v>
      </c>
      <c r="H29" s="8" t="s">
        <v>23</v>
      </c>
      <c r="I29" s="8" t="s">
        <v>22</v>
      </c>
      <c r="J29" s="9">
        <v>150</v>
      </c>
      <c r="K29" s="12">
        <f>224719.1+157415.1</f>
        <v>382134.2</v>
      </c>
      <c r="L29" s="12"/>
      <c r="M29" s="12"/>
    </row>
    <row r="30" spans="1:13" ht="61.5" customHeight="1">
      <c r="A30" s="32" t="s">
        <v>89</v>
      </c>
      <c r="B30" s="33"/>
      <c r="C30" s="34"/>
      <c r="D30" s="34" t="s">
        <v>27</v>
      </c>
      <c r="E30" s="34" t="s">
        <v>20</v>
      </c>
      <c r="F30" s="34">
        <v>25</v>
      </c>
      <c r="G30" s="34">
        <v>750</v>
      </c>
      <c r="H30" s="34" t="s">
        <v>24</v>
      </c>
      <c r="I30" s="34" t="s">
        <v>22</v>
      </c>
      <c r="J30" s="30">
        <v>150</v>
      </c>
      <c r="K30" s="31">
        <f>+K31</f>
        <v>0</v>
      </c>
      <c r="L30" s="31">
        <f>+L31</f>
        <v>134180909.09999999</v>
      </c>
      <c r="M30" s="31">
        <f>+M31</f>
        <v>0</v>
      </c>
    </row>
    <row r="31" spans="1:13" ht="79.5" customHeight="1">
      <c r="A31" s="32" t="s">
        <v>90</v>
      </c>
      <c r="B31" s="33"/>
      <c r="C31" s="34"/>
      <c r="D31" s="34" t="s">
        <v>27</v>
      </c>
      <c r="E31" s="34" t="s">
        <v>20</v>
      </c>
      <c r="F31" s="34">
        <v>25</v>
      </c>
      <c r="G31" s="34">
        <v>750</v>
      </c>
      <c r="H31" s="34" t="s">
        <v>23</v>
      </c>
      <c r="I31" s="34" t="s">
        <v>22</v>
      </c>
      <c r="J31" s="30">
        <v>150</v>
      </c>
      <c r="K31" s="31">
        <v>0</v>
      </c>
      <c r="L31" s="31">
        <v>134180909.09999999</v>
      </c>
      <c r="M31" s="31"/>
    </row>
    <row r="32" spans="1:13" ht="29" customHeight="1">
      <c r="A32" s="10" t="s">
        <v>55</v>
      </c>
      <c r="B32" s="7" t="s">
        <v>56</v>
      </c>
      <c r="C32" s="8" t="s">
        <v>19</v>
      </c>
      <c r="D32" s="8" t="s">
        <v>27</v>
      </c>
      <c r="E32" s="8" t="s">
        <v>20</v>
      </c>
      <c r="F32" s="8">
        <v>29</v>
      </c>
      <c r="G32" s="8" t="s">
        <v>57</v>
      </c>
      <c r="H32" s="8" t="s">
        <v>24</v>
      </c>
      <c r="I32" s="8" t="s">
        <v>22</v>
      </c>
      <c r="J32" s="9">
        <v>150</v>
      </c>
      <c r="K32" s="12">
        <f>+K33</f>
        <v>130788848.48999999</v>
      </c>
      <c r="L32" s="12">
        <f>+L33</f>
        <v>100566999</v>
      </c>
      <c r="M32" s="12">
        <f>+M33</f>
        <v>78746097.349999994</v>
      </c>
    </row>
    <row r="33" spans="1:13" ht="40" customHeight="1">
      <c r="A33" s="13" t="s">
        <v>58</v>
      </c>
      <c r="B33" s="7" t="s">
        <v>59</v>
      </c>
      <c r="C33" s="8" t="s">
        <v>19</v>
      </c>
      <c r="D33" s="8" t="s">
        <v>27</v>
      </c>
      <c r="E33" s="8" t="s">
        <v>20</v>
      </c>
      <c r="F33" s="8">
        <v>29</v>
      </c>
      <c r="G33" s="8" t="s">
        <v>57</v>
      </c>
      <c r="H33" s="8" t="s">
        <v>23</v>
      </c>
      <c r="I33" s="8" t="s">
        <v>22</v>
      </c>
      <c r="J33" s="9">
        <v>150</v>
      </c>
      <c r="K33" s="12">
        <f>39192082+57374917+2462858.86+100000+1202931.22+733330.02+453050+16000899.89+2227.5+3671552+6895000+2700000</f>
        <v>130788848.48999999</v>
      </c>
      <c r="L33" s="12">
        <f>57374917+39192082+4000000</f>
        <v>100566999</v>
      </c>
      <c r="M33" s="12">
        <f>57374917+4000000+662500+16708680.35</f>
        <v>78746097.349999994</v>
      </c>
    </row>
    <row r="34" spans="1:13" ht="42.75" customHeight="1">
      <c r="A34" s="6" t="s">
        <v>44</v>
      </c>
      <c r="B34" s="7" t="s">
        <v>14</v>
      </c>
      <c r="C34" s="8" t="s">
        <v>19</v>
      </c>
      <c r="D34" s="8" t="s">
        <v>27</v>
      </c>
      <c r="E34" s="8" t="s">
        <v>20</v>
      </c>
      <c r="F34" s="8">
        <v>30</v>
      </c>
      <c r="G34" s="8" t="s">
        <v>19</v>
      </c>
      <c r="H34" s="8" t="s">
        <v>24</v>
      </c>
      <c r="I34" s="8" t="s">
        <v>22</v>
      </c>
      <c r="J34" s="9">
        <v>150</v>
      </c>
      <c r="K34" s="12">
        <f>+K35+K37+K39+K41</f>
        <v>560849088.56000006</v>
      </c>
      <c r="L34" s="12">
        <f>+L35+L37+L39+L41</f>
        <v>519041551.29000002</v>
      </c>
      <c r="M34" s="12">
        <f>+M35+M37+M39+M41</f>
        <v>518915605.87</v>
      </c>
    </row>
    <row r="35" spans="1:13" ht="54.75" customHeight="1">
      <c r="A35" s="6" t="s">
        <v>75</v>
      </c>
      <c r="B35" s="7" t="s">
        <v>15</v>
      </c>
      <c r="C35" s="8" t="s">
        <v>19</v>
      </c>
      <c r="D35" s="8" t="s">
        <v>27</v>
      </c>
      <c r="E35" s="8" t="s">
        <v>20</v>
      </c>
      <c r="F35" s="8">
        <v>30</v>
      </c>
      <c r="G35" s="8" t="s">
        <v>29</v>
      </c>
      <c r="H35" s="8" t="s">
        <v>24</v>
      </c>
      <c r="I35" s="8" t="s">
        <v>22</v>
      </c>
      <c r="J35" s="9">
        <v>150</v>
      </c>
      <c r="K35" s="12">
        <f>+K36</f>
        <v>545819647.24000001</v>
      </c>
      <c r="L35" s="12">
        <f>+L36</f>
        <v>503291029.97000003</v>
      </c>
      <c r="M35" s="12">
        <f>+M36</f>
        <v>503235130.23000002</v>
      </c>
    </row>
    <row r="36" spans="1:13" ht="76.5" customHeight="1">
      <c r="A36" s="6" t="s">
        <v>76</v>
      </c>
      <c r="B36" s="7" t="s">
        <v>5</v>
      </c>
      <c r="C36" s="8" t="s">
        <v>19</v>
      </c>
      <c r="D36" s="8" t="s">
        <v>27</v>
      </c>
      <c r="E36" s="8" t="s">
        <v>20</v>
      </c>
      <c r="F36" s="8">
        <v>30</v>
      </c>
      <c r="G36" s="8" t="s">
        <v>29</v>
      </c>
      <c r="H36" s="8" t="s">
        <v>23</v>
      </c>
      <c r="I36" s="8" t="s">
        <v>22</v>
      </c>
      <c r="J36" s="9">
        <v>150</v>
      </c>
      <c r="K36" s="12">
        <f>511236833.24+42833022+105632-8355840</f>
        <v>545819647.24000001</v>
      </c>
      <c r="L36" s="12">
        <f>502664621.97+626408</f>
        <v>503291029.97000003</v>
      </c>
      <c r="M36" s="12">
        <f>503129498.23+105632</f>
        <v>503235130.23000002</v>
      </c>
    </row>
    <row r="37" spans="1:13" ht="95.5" customHeight="1">
      <c r="A37" s="6" t="s">
        <v>83</v>
      </c>
      <c r="B37" s="7" t="s">
        <v>16</v>
      </c>
      <c r="C37" s="8" t="s">
        <v>19</v>
      </c>
      <c r="D37" s="8" t="s">
        <v>27</v>
      </c>
      <c r="E37" s="8" t="s">
        <v>20</v>
      </c>
      <c r="F37" s="8">
        <v>30</v>
      </c>
      <c r="G37" s="8" t="s">
        <v>30</v>
      </c>
      <c r="H37" s="8" t="s">
        <v>24</v>
      </c>
      <c r="I37" s="8" t="s">
        <v>22</v>
      </c>
      <c r="J37" s="9">
        <v>150</v>
      </c>
      <c r="K37" s="12">
        <f>+K38</f>
        <v>14294864</v>
      </c>
      <c r="L37" s="12">
        <f>+L38</f>
        <v>14412762</v>
      </c>
      <c r="M37" s="12">
        <f>+M38</f>
        <v>14412762</v>
      </c>
    </row>
    <row r="38" spans="1:13" ht="115.5" customHeight="1">
      <c r="A38" s="1" t="s">
        <v>84</v>
      </c>
      <c r="B38" s="7" t="s">
        <v>6</v>
      </c>
      <c r="C38" s="8" t="s">
        <v>19</v>
      </c>
      <c r="D38" s="8" t="s">
        <v>27</v>
      </c>
      <c r="E38" s="8" t="s">
        <v>20</v>
      </c>
      <c r="F38" s="8">
        <v>30</v>
      </c>
      <c r="G38" s="8" t="s">
        <v>30</v>
      </c>
      <c r="H38" s="8" t="s">
        <v>23</v>
      </c>
      <c r="I38" s="8" t="s">
        <v>22</v>
      </c>
      <c r="J38" s="9">
        <v>150</v>
      </c>
      <c r="K38" s="12">
        <f>14412762-80324-37574</f>
        <v>14294864</v>
      </c>
      <c r="L38" s="12">
        <v>14412762</v>
      </c>
      <c r="M38" s="12">
        <v>14412762</v>
      </c>
    </row>
    <row r="39" spans="1:13" ht="132.5" customHeight="1">
      <c r="A39" s="10" t="s">
        <v>49</v>
      </c>
      <c r="B39" s="7" t="s">
        <v>17</v>
      </c>
      <c r="C39" s="8" t="s">
        <v>19</v>
      </c>
      <c r="D39" s="8" t="s">
        <v>27</v>
      </c>
      <c r="E39" s="8" t="s">
        <v>20</v>
      </c>
      <c r="F39" s="8">
        <v>30</v>
      </c>
      <c r="G39" s="8" t="s">
        <v>31</v>
      </c>
      <c r="H39" s="8" t="s">
        <v>24</v>
      </c>
      <c r="I39" s="8" t="s">
        <v>22</v>
      </c>
      <c r="J39" s="9">
        <v>150</v>
      </c>
      <c r="K39" s="12">
        <f>+K40</f>
        <v>734115</v>
      </c>
      <c r="L39" s="12">
        <f>+L40</f>
        <v>1218369</v>
      </c>
      <c r="M39" s="12">
        <f>+M40</f>
        <v>1267245</v>
      </c>
    </row>
    <row r="40" spans="1:13" ht="154.5" customHeight="1">
      <c r="A40" s="10" t="s">
        <v>46</v>
      </c>
      <c r="B40" s="7" t="s">
        <v>4</v>
      </c>
      <c r="C40" s="8" t="s">
        <v>19</v>
      </c>
      <c r="D40" s="8" t="s">
        <v>27</v>
      </c>
      <c r="E40" s="8" t="s">
        <v>20</v>
      </c>
      <c r="F40" s="8">
        <v>30</v>
      </c>
      <c r="G40" s="8" t="s">
        <v>31</v>
      </c>
      <c r="H40" s="8" t="s">
        <v>23</v>
      </c>
      <c r="I40" s="8" t="s">
        <v>22</v>
      </c>
      <c r="J40" s="9">
        <v>150</v>
      </c>
      <c r="K40" s="12">
        <f>1165041-430926</f>
        <v>734115</v>
      </c>
      <c r="L40" s="12">
        <v>1218369</v>
      </c>
      <c r="M40" s="12">
        <v>1267245</v>
      </c>
    </row>
    <row r="41" spans="1:13" ht="98" customHeight="1">
      <c r="A41" s="10" t="s">
        <v>85</v>
      </c>
      <c r="B41" s="7"/>
      <c r="C41" s="8"/>
      <c r="D41" s="8" t="s">
        <v>27</v>
      </c>
      <c r="E41" s="8" t="s">
        <v>20</v>
      </c>
      <c r="F41" s="8">
        <v>35</v>
      </c>
      <c r="G41" s="8">
        <v>120</v>
      </c>
      <c r="H41" s="8" t="s">
        <v>24</v>
      </c>
      <c r="I41" s="8" t="s">
        <v>22</v>
      </c>
      <c r="J41" s="9">
        <v>150</v>
      </c>
      <c r="K41" s="12">
        <f>+K42</f>
        <v>462.32</v>
      </c>
      <c r="L41" s="12">
        <f>+L42</f>
        <v>119390.32</v>
      </c>
      <c r="M41" s="12">
        <f>+M42</f>
        <v>468.64</v>
      </c>
    </row>
    <row r="42" spans="1:13" ht="118.5" customHeight="1">
      <c r="A42" s="10" t="s">
        <v>86</v>
      </c>
      <c r="B42" s="7"/>
      <c r="C42" s="8"/>
      <c r="D42" s="8" t="s">
        <v>27</v>
      </c>
      <c r="E42" s="8" t="s">
        <v>20</v>
      </c>
      <c r="F42" s="8">
        <v>35</v>
      </c>
      <c r="G42" s="8">
        <v>120</v>
      </c>
      <c r="H42" s="8" t="s">
        <v>23</v>
      </c>
      <c r="I42" s="8" t="s">
        <v>22</v>
      </c>
      <c r="J42" s="9">
        <v>150</v>
      </c>
      <c r="K42" s="12">
        <v>462.32</v>
      </c>
      <c r="L42" s="12">
        <v>119390.32</v>
      </c>
      <c r="M42" s="12">
        <v>468.64</v>
      </c>
    </row>
    <row r="43" spans="1:13" ht="24" customHeight="1">
      <c r="A43" s="10" t="s">
        <v>9</v>
      </c>
      <c r="B43" s="7" t="s">
        <v>18</v>
      </c>
      <c r="C43" s="8" t="s">
        <v>19</v>
      </c>
      <c r="D43" s="8" t="s">
        <v>27</v>
      </c>
      <c r="E43" s="8" t="s">
        <v>20</v>
      </c>
      <c r="F43" s="8">
        <v>40</v>
      </c>
      <c r="G43" s="8" t="s">
        <v>19</v>
      </c>
      <c r="H43" s="8" t="s">
        <v>24</v>
      </c>
      <c r="I43" s="8" t="s">
        <v>22</v>
      </c>
      <c r="J43" s="9">
        <v>150</v>
      </c>
      <c r="K43" s="12">
        <f>+K44+K46+K48+K50</f>
        <v>54059008</v>
      </c>
      <c r="L43" s="12">
        <f t="shared" ref="L43:M43" si="5">+L44+L46+L48+L50</f>
        <v>46715760</v>
      </c>
      <c r="M43" s="12">
        <f t="shared" si="5"/>
        <v>46715760</v>
      </c>
    </row>
    <row r="44" spans="1:13" ht="116.5" customHeight="1">
      <c r="A44" s="14" t="s">
        <v>50</v>
      </c>
      <c r="B44" s="15"/>
      <c r="C44" s="16" t="s">
        <v>19</v>
      </c>
      <c r="D44" s="16" t="s">
        <v>27</v>
      </c>
      <c r="E44" s="16" t="s">
        <v>20</v>
      </c>
      <c r="F44" s="16">
        <v>40</v>
      </c>
      <c r="G44" s="17" t="s">
        <v>25</v>
      </c>
      <c r="H44" s="16" t="s">
        <v>24</v>
      </c>
      <c r="I44" s="16" t="s">
        <v>22</v>
      </c>
      <c r="J44" s="18">
        <v>150</v>
      </c>
      <c r="K44" s="25">
        <f t="shared" ref="K44:M44" si="6">+K45</f>
        <v>7023318</v>
      </c>
      <c r="L44" s="19">
        <f t="shared" si="6"/>
        <v>0</v>
      </c>
      <c r="M44" s="19">
        <f t="shared" si="6"/>
        <v>0</v>
      </c>
    </row>
    <row r="45" spans="1:13" ht="133" customHeight="1">
      <c r="A45" s="10" t="s">
        <v>87</v>
      </c>
      <c r="B45" s="22"/>
      <c r="C45" s="20"/>
      <c r="D45" s="20" t="s">
        <v>27</v>
      </c>
      <c r="E45" s="20" t="s">
        <v>20</v>
      </c>
      <c r="F45" s="20">
        <v>40</v>
      </c>
      <c r="G45" s="21" t="s">
        <v>25</v>
      </c>
      <c r="H45" s="20" t="s">
        <v>23</v>
      </c>
      <c r="I45" s="20" t="s">
        <v>22</v>
      </c>
      <c r="J45" s="20">
        <v>150</v>
      </c>
      <c r="K45" s="12">
        <v>7023318</v>
      </c>
      <c r="L45" s="3"/>
      <c r="M45" s="3"/>
    </row>
    <row r="46" spans="1:13" ht="259.5" customHeight="1">
      <c r="A46" s="37" t="s">
        <v>91</v>
      </c>
      <c r="B46" s="38"/>
      <c r="C46" s="39" t="s">
        <v>19</v>
      </c>
      <c r="D46" s="39" t="s">
        <v>27</v>
      </c>
      <c r="E46" s="39" t="s">
        <v>20</v>
      </c>
      <c r="F46" s="39">
        <v>45</v>
      </c>
      <c r="G46" s="40" t="s">
        <v>26</v>
      </c>
      <c r="H46" s="39" t="s">
        <v>24</v>
      </c>
      <c r="I46" s="39" t="s">
        <v>22</v>
      </c>
      <c r="J46" s="41">
        <v>150</v>
      </c>
      <c r="K46" s="42">
        <f>+K47</f>
        <v>1617084</v>
      </c>
      <c r="L46" s="42">
        <f t="shared" ref="L46:M46" si="7">+L47</f>
        <v>1617084</v>
      </c>
      <c r="M46" s="42">
        <f t="shared" si="7"/>
        <v>1617084</v>
      </c>
    </row>
    <row r="47" spans="1:13" ht="278" customHeight="1">
      <c r="A47" s="32" t="s">
        <v>92</v>
      </c>
      <c r="B47" s="43"/>
      <c r="C47" s="35"/>
      <c r="D47" s="35" t="s">
        <v>27</v>
      </c>
      <c r="E47" s="35" t="s">
        <v>20</v>
      </c>
      <c r="F47" s="35">
        <v>45</v>
      </c>
      <c r="G47" s="36" t="s">
        <v>26</v>
      </c>
      <c r="H47" s="35" t="s">
        <v>23</v>
      </c>
      <c r="I47" s="35" t="s">
        <v>22</v>
      </c>
      <c r="J47" s="35">
        <v>150</v>
      </c>
      <c r="K47" s="42">
        <v>1617084</v>
      </c>
      <c r="L47" s="42">
        <v>1617084</v>
      </c>
      <c r="M47" s="42">
        <v>1617084</v>
      </c>
    </row>
    <row r="48" spans="1:13" ht="203" customHeight="1">
      <c r="A48" s="37" t="s">
        <v>66</v>
      </c>
      <c r="B48" s="38"/>
      <c r="C48" s="39" t="s">
        <v>19</v>
      </c>
      <c r="D48" s="39" t="s">
        <v>27</v>
      </c>
      <c r="E48" s="39" t="s">
        <v>20</v>
      </c>
      <c r="F48" s="39">
        <v>45</v>
      </c>
      <c r="G48" s="40" t="s">
        <v>67</v>
      </c>
      <c r="H48" s="39" t="s">
        <v>24</v>
      </c>
      <c r="I48" s="39" t="s">
        <v>22</v>
      </c>
      <c r="J48" s="41">
        <v>150</v>
      </c>
      <c r="K48" s="42">
        <f>+K49</f>
        <v>45098676</v>
      </c>
      <c r="L48" s="44">
        <f>+L49</f>
        <v>45098676</v>
      </c>
      <c r="M48" s="44">
        <f>+M49</f>
        <v>45098676</v>
      </c>
    </row>
    <row r="49" spans="1:13" ht="219" customHeight="1">
      <c r="A49" s="32" t="s">
        <v>68</v>
      </c>
      <c r="B49" s="43"/>
      <c r="C49" s="35"/>
      <c r="D49" s="35" t="s">
        <v>27</v>
      </c>
      <c r="E49" s="35" t="s">
        <v>20</v>
      </c>
      <c r="F49" s="35">
        <v>45</v>
      </c>
      <c r="G49" s="36" t="s">
        <v>67</v>
      </c>
      <c r="H49" s="35" t="s">
        <v>23</v>
      </c>
      <c r="I49" s="35" t="s">
        <v>22</v>
      </c>
      <c r="J49" s="35">
        <v>150</v>
      </c>
      <c r="K49" s="31">
        <v>45098676</v>
      </c>
      <c r="L49" s="31">
        <v>45098676</v>
      </c>
      <c r="M49" s="31">
        <v>45098676</v>
      </c>
    </row>
    <row r="50" spans="1:13" ht="42.5" customHeight="1">
      <c r="A50" s="14" t="s">
        <v>69</v>
      </c>
      <c r="B50" s="15"/>
      <c r="C50" s="16" t="s">
        <v>19</v>
      </c>
      <c r="D50" s="16" t="s">
        <v>27</v>
      </c>
      <c r="E50" s="16" t="s">
        <v>20</v>
      </c>
      <c r="F50" s="16">
        <v>49</v>
      </c>
      <c r="G50" s="17" t="s">
        <v>57</v>
      </c>
      <c r="H50" s="16" t="s">
        <v>24</v>
      </c>
      <c r="I50" s="16" t="s">
        <v>22</v>
      </c>
      <c r="J50" s="18">
        <v>150</v>
      </c>
      <c r="K50" s="25">
        <f>+K51</f>
        <v>319930</v>
      </c>
      <c r="L50" s="19">
        <f>+L51</f>
        <v>0</v>
      </c>
      <c r="M50" s="19">
        <f>+M51</f>
        <v>0</v>
      </c>
    </row>
    <row r="51" spans="1:13" ht="62.25" customHeight="1">
      <c r="A51" s="10" t="s">
        <v>70</v>
      </c>
      <c r="B51" s="22"/>
      <c r="C51" s="20"/>
      <c r="D51" s="20" t="s">
        <v>27</v>
      </c>
      <c r="E51" s="20" t="s">
        <v>20</v>
      </c>
      <c r="F51" s="20">
        <v>49</v>
      </c>
      <c r="G51" s="21" t="s">
        <v>57</v>
      </c>
      <c r="H51" s="20" t="s">
        <v>23</v>
      </c>
      <c r="I51" s="20" t="s">
        <v>22</v>
      </c>
      <c r="J51" s="20">
        <v>150</v>
      </c>
      <c r="K51" s="12">
        <v>319930</v>
      </c>
      <c r="L51" s="3"/>
      <c r="M51" s="3"/>
    </row>
    <row r="52" spans="1:13" ht="36">
      <c r="A52" s="26" t="s">
        <v>78</v>
      </c>
      <c r="D52" s="28" t="s">
        <v>27</v>
      </c>
      <c r="E52" s="29" t="s">
        <v>32</v>
      </c>
      <c r="F52" s="29" t="s">
        <v>24</v>
      </c>
      <c r="G52" s="29" t="s">
        <v>19</v>
      </c>
      <c r="H52" s="29" t="s">
        <v>24</v>
      </c>
      <c r="I52" s="29" t="s">
        <v>22</v>
      </c>
      <c r="J52" s="29" t="s">
        <v>19</v>
      </c>
      <c r="K52" s="27">
        <f>+K53</f>
        <v>450663</v>
      </c>
      <c r="L52" s="27">
        <f t="shared" ref="L52:M53" si="8">+L53</f>
        <v>0</v>
      </c>
      <c r="M52" s="27">
        <f t="shared" si="8"/>
        <v>0</v>
      </c>
    </row>
    <row r="53" spans="1:13" ht="60.75" customHeight="1">
      <c r="A53" s="26" t="s">
        <v>82</v>
      </c>
      <c r="D53" s="28" t="s">
        <v>27</v>
      </c>
      <c r="E53" s="29" t="s">
        <v>32</v>
      </c>
      <c r="F53" s="29" t="s">
        <v>23</v>
      </c>
      <c r="G53" s="29" t="s">
        <v>19</v>
      </c>
      <c r="H53" s="29" t="s">
        <v>23</v>
      </c>
      <c r="I53" s="29" t="s">
        <v>22</v>
      </c>
      <c r="J53" s="29" t="s">
        <v>45</v>
      </c>
      <c r="K53" s="27">
        <f>+K54</f>
        <v>450663</v>
      </c>
      <c r="L53" s="27">
        <f t="shared" si="8"/>
        <v>0</v>
      </c>
      <c r="M53" s="27">
        <f t="shared" si="8"/>
        <v>0</v>
      </c>
    </row>
    <row r="54" spans="1:13" ht="68.5" customHeight="1">
      <c r="A54" s="26" t="s">
        <v>77</v>
      </c>
      <c r="D54" s="28" t="s">
        <v>27</v>
      </c>
      <c r="E54" s="29" t="s">
        <v>32</v>
      </c>
      <c r="F54" s="29" t="s">
        <v>23</v>
      </c>
      <c r="G54" s="29" t="s">
        <v>21</v>
      </c>
      <c r="H54" s="29" t="s">
        <v>23</v>
      </c>
      <c r="I54" s="29" t="s">
        <v>22</v>
      </c>
      <c r="J54" s="29" t="s">
        <v>45</v>
      </c>
      <c r="K54" s="27">
        <f>384958+65705</f>
        <v>450663</v>
      </c>
      <c r="L54" s="27">
        <v>0</v>
      </c>
      <c r="M54" s="27">
        <v>0</v>
      </c>
    </row>
  </sheetData>
  <sheetProtection formatCells="0" formatColumns="0" formatRows="0" deleteColumns="0" deleteRows="0"/>
  <protectedRanges>
    <protectedRange sqref="C43:C45 C12:C16 C34:C36" name="krista_tf_10_0_0_1_3"/>
    <protectedRange sqref="D43:D45 D12:D16 D34:D36" name="krista_tf_11_0_0_1_3"/>
    <protectedRange sqref="E43:E45 E12:E16 E34:E36" name="krista_tf_12_0_0_1_3"/>
    <protectedRange sqref="F43:F45 F12:F16 F34:F36" name="krista_tf_13_0_0_1_3"/>
    <protectedRange sqref="G43:G45 G12:G16 G34:G36" name="krista_tf_14_0_0_1_3"/>
    <protectedRange sqref="H12:H16 H43:H45 H41 H34:H36" name="krista_tf_15_0_0_1_3"/>
    <protectedRange sqref="I12:I13 I43:I44 I45:J45 I14:J16 I34:J36" name="krista_tf_16_0_0_1_3"/>
    <protectedRange sqref="C37:C42" name="krista_tf_10_0_0_1_1_1"/>
    <protectedRange sqref="D37:D42" name="krista_tf_11_0_0_1_1_1"/>
    <protectedRange sqref="E37:E42" name="krista_tf_12_0_0_1_1_1"/>
    <protectedRange sqref="F37:F42" name="krista_tf_13_0_0_1_1_1"/>
    <protectedRange sqref="G37:G42" name="krista_tf_14_0_0_1_1_1"/>
    <protectedRange sqref="H37:H40 H42" name="krista_tf_15_0_0_1_1_1"/>
    <protectedRange sqref="J43:J44 I37:J42" name="krista_tf_16_0_0_1_1_1"/>
    <protectedRange sqref="C17:C19" name="krista_tf_10_0_0_1_3_1_1"/>
    <protectedRange sqref="D17" name="krista_tf_11_0_0_1_3_1_1"/>
    <protectedRange sqref="E17" name="krista_tf_12_0_0_1_3_1_1"/>
    <protectedRange sqref="F17" name="krista_tf_13_0_0_1_3_1_1"/>
    <protectedRange sqref="G17" name="krista_tf_14_0_0_1_3_1_1"/>
    <protectedRange sqref="H17" name="krista_tf_15_0_0_1_3_1_1"/>
    <protectedRange sqref="I17:J17" name="krista_tf_16_0_0_1_3_1_1"/>
    <protectedRange sqref="C28:C29" name="krista_tf_10_0_0_1_3_1_1_1"/>
    <protectedRange sqref="D28:D29" name="krista_tf_11_0_0_1_3_1_1_1"/>
    <protectedRange sqref="E28:E29" name="krista_tf_12_0_0_1_3_1_1_1"/>
    <protectedRange sqref="F28:F29" name="krista_tf_13_0_0_1_3_1_1_1"/>
    <protectedRange sqref="G28:G29" name="krista_tf_14_0_0_1_3_1_1_1"/>
    <protectedRange sqref="H28" name="krista_tf_15_0_0_1_3_1_1_1"/>
    <protectedRange sqref="I28:J29" name="krista_tf_16_0_0_1_3_1_1_1"/>
    <protectedRange sqref="H29" name="krista_tf_15_0_0_1_3_3_1"/>
    <protectedRange sqref="C32:C33" name="krista_tf_10_0_0_1_3_3_1"/>
    <protectedRange sqref="D32:D33" name="krista_tf_11_0_0_1_3_3_1"/>
    <protectedRange sqref="E32:E33" name="krista_tf_12_0_0_1_3_3_1"/>
    <protectedRange sqref="F32:F33" name="krista_tf_13_0_0_1_3_3_1"/>
    <protectedRange sqref="G32:G33" name="krista_tf_14_0_0_1_3_3_1"/>
    <protectedRange sqref="H32:H33" name="krista_tf_15_0_0_1_3_3_1_1"/>
    <protectedRange sqref="I32:J33" name="krista_tf_16_0_0_1_3_3_1"/>
    <protectedRange sqref="C30:C31" name="krista_tf_10_0_0_1_3_1_1_1_1"/>
    <protectedRange sqref="D30:D31" name="krista_tf_11_0_0_1_3_1_1_1_1"/>
    <protectedRange sqref="E30:E31" name="krista_tf_12_0_0_1_3_1_1_1_1"/>
    <protectedRange sqref="F30:F31" name="krista_tf_13_0_0_1_3_1_1_1_1"/>
    <protectedRange sqref="G30:G31" name="krista_tf_14_0_0_1_3_1_1_1_1"/>
    <protectedRange sqref="H30" name="krista_tf_15_0_0_1_3_1_1_1_1"/>
    <protectedRange sqref="I30:J31" name="krista_tf_16_0_0_1_3_1_1_1_1"/>
    <protectedRange sqref="H31" name="krista_tf_15_0_0_1_3_3_1_2"/>
    <protectedRange sqref="C20:C21" name="krista_tf_10_0_0_1_3_1_1_2"/>
    <protectedRange sqref="D18:D21" name="krista_tf_11_0_0_1_3_1_1_2"/>
    <protectedRange sqref="E18:E21" name="krista_tf_12_0_0_1_3_1_1_2"/>
    <protectedRange sqref="F18:F21" name="krista_tf_13_0_0_1_3_1_1_2"/>
    <protectedRange sqref="G18:G21" name="krista_tf_14_0_0_1_3_1_1_2"/>
    <protectedRange sqref="H20 H18" name="krista_tf_15_0_0_1_3_1_1_2"/>
    <protectedRange sqref="I18:J21" name="krista_tf_16_0_0_1_3_1_1_2"/>
    <protectedRange sqref="H21 H19" name="krista_tf_15_0_0_1_3_3_1_2_1"/>
    <protectedRange sqref="C22:C25" name="krista_tf_10_0_0_1_3_1_1_2_1"/>
    <protectedRange sqref="D22:D25" name="krista_tf_11_0_0_1_3_1_1_2_1"/>
    <protectedRange sqref="E22:E25" name="krista_tf_12_0_0_1_3_1_1_2_1"/>
    <protectedRange sqref="F22:F25" name="krista_tf_13_0_0_1_3_1_1_2_1"/>
    <protectedRange sqref="G22:G25" name="krista_tf_14_0_0_1_3_1_1_2_1"/>
    <protectedRange sqref="H22 H24" name="krista_tf_15_0_0_1_3_1_1_2_1"/>
    <protectedRange sqref="I22:J25" name="krista_tf_16_0_0_1_3_1_1_2_1"/>
    <protectedRange sqref="H23 H25" name="krista_tf_15_0_0_1_3_3_1_2_2"/>
    <protectedRange sqref="C46:C47" name="krista_tf_10_0_0_1_3_1"/>
    <protectedRange sqref="D46:D47" name="krista_tf_11_0_0_1_3_1"/>
    <protectedRange sqref="E46:E47" name="krista_tf_12_0_0_1_3_1"/>
    <protectedRange sqref="F46:F47" name="krista_tf_13_0_0_1_3_1"/>
    <protectedRange sqref="G46:G47" name="krista_tf_14_0_0_1_3_1"/>
    <protectedRange sqref="H46:H47" name="krista_tf_15_0_0_1_3_1"/>
    <protectedRange sqref="I46 I47:J47" name="krista_tf_16_0_0_1_3_1"/>
    <protectedRange sqref="J46" name="krista_tf_16_0_0_1_1_1_1"/>
    <protectedRange sqref="C48:C49" name="krista_tf_10_0_0_1_3_1_2"/>
    <protectedRange sqref="D48:D49" name="krista_tf_11_0_0_1_3_1_2"/>
    <protectedRange sqref="E48:E49" name="krista_tf_12_0_0_1_3_1_2"/>
    <protectedRange sqref="F48:F49" name="krista_tf_13_0_0_1_3_1_2"/>
    <protectedRange sqref="G48:G49" name="krista_tf_14_0_0_1_3_1_2"/>
    <protectedRange sqref="H48:H49" name="krista_tf_15_0_0_1_3_1_2"/>
    <protectedRange sqref="I48 I49:J49" name="krista_tf_16_0_0_1_3_1_2"/>
    <protectedRange sqref="J48" name="krista_tf_16_0_0_1_1_1_1_1"/>
    <protectedRange sqref="C26:C27" name="krista_tf_10_0_0_1_3_1_1_3"/>
    <protectedRange sqref="D26:D27" name="krista_tf_11_0_0_1_3_1_1_3"/>
    <protectedRange sqref="E26:E27" name="krista_tf_12_0_0_1_3_1_1_3"/>
    <protectedRange sqref="F26:F27" name="krista_tf_13_0_0_1_3_1_1_3"/>
    <protectedRange sqref="G26:G27" name="krista_tf_14_0_0_1_3_1_1_3"/>
    <protectedRange sqref="H26" name="krista_tf_15_0_0_1_3_1_1_3"/>
    <protectedRange sqref="I26:J27" name="krista_tf_16_0_0_1_3_1_1_3"/>
    <protectedRange sqref="H27" name="krista_tf_15_0_0_1_3_3_1_3"/>
    <protectedRange sqref="C50:C51" name="krista_tf_10_0_0_1_3_3"/>
    <protectedRange sqref="D50:D51" name="krista_tf_11_0_0_1_3_3"/>
    <protectedRange sqref="E50:E51" name="krista_tf_12_0_0_1_3_3"/>
    <protectedRange sqref="F50:F51" name="krista_tf_13_0_0_1_3_3"/>
    <protectedRange sqref="G50:G51" name="krista_tf_14_0_0_1_3_3"/>
    <protectedRange sqref="H50:H51" name="krista_tf_15_0_0_1_3_3"/>
    <protectedRange sqref="I50 I51:J51" name="krista_tf_16_0_0_1_3_3"/>
    <protectedRange sqref="J50" name="krista_tf_16_0_0_1_1_1_3"/>
  </protectedRanges>
  <mergeCells count="14">
    <mergeCell ref="A6:M6"/>
    <mergeCell ref="A1:M1"/>
    <mergeCell ref="A2:M2"/>
    <mergeCell ref="A3:M3"/>
    <mergeCell ref="A4:M4"/>
    <mergeCell ref="A8:A10"/>
    <mergeCell ref="C8:J8"/>
    <mergeCell ref="K8:M8"/>
    <mergeCell ref="C9:C10"/>
    <mergeCell ref="D9:H9"/>
    <mergeCell ref="I9:J9"/>
    <mergeCell ref="K9:K10"/>
    <mergeCell ref="L9:L10"/>
    <mergeCell ref="M9:M10"/>
  </mergeCells>
  <pageMargins left="0.19685039370078741" right="0.19685039370078741" top="0.94488188976377963" bottom="0.35433070866141736" header="0.51181102362204722" footer="0.23622047244094491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2025-05-29T05:53:39Z</cp:lastPrinted>
  <dcterms:created xsi:type="dcterms:W3CDTF">2010-10-28T03:57:01Z</dcterms:created>
  <dcterms:modified xsi:type="dcterms:W3CDTF">2025-05-29T05:53:47Z</dcterms:modified>
</cp:coreProperties>
</file>