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8820"/>
  </bookViews>
  <sheets>
    <sheet name="Оценка (4)" sheetId="6" r:id="rId1"/>
  </sheets>
  <definedNames>
    <definedName name="_xlnm.Print_Area" localSheetId="0">'Оценка (4)'!$A$1:$N$44</definedName>
  </definedNames>
  <calcPr calcId="125725"/>
</workbook>
</file>

<file path=xl/calcChain.xml><?xml version="1.0" encoding="utf-8"?>
<calcChain xmlns="http://schemas.openxmlformats.org/spreadsheetml/2006/main">
  <c r="G38" i="6"/>
  <c r="G39" s="1"/>
  <c r="N40" s="1"/>
  <c r="M37"/>
  <c r="G37"/>
  <c r="M36"/>
  <c r="M38" s="1"/>
  <c r="G36"/>
  <c r="M35"/>
  <c r="M34"/>
  <c r="G34"/>
  <c r="G25"/>
  <c r="G26"/>
  <c r="G27"/>
  <c r="G28" s="1"/>
  <c r="G29" s="1"/>
  <c r="G24"/>
  <c r="M13" l="1"/>
  <c r="M14" s="1"/>
  <c r="G13"/>
  <c r="G14" s="1"/>
  <c r="G18" s="1"/>
  <c r="M24"/>
  <c r="M25"/>
  <c r="M26"/>
  <c r="M27"/>
  <c r="M23"/>
  <c r="M16"/>
  <c r="M17" s="1"/>
  <c r="N30"/>
  <c r="G16"/>
  <c r="G17" s="1"/>
  <c r="M28" l="1"/>
  <c r="M18"/>
  <c r="N19" s="1"/>
  <c r="N41" s="1"/>
</calcChain>
</file>

<file path=xl/sharedStrings.xml><?xml version="1.0" encoding="utf-8"?>
<sst xmlns="http://schemas.openxmlformats.org/spreadsheetml/2006/main" count="111" uniqueCount="78">
  <si>
    <t>х</t>
  </si>
  <si>
    <t>№ п\п</t>
  </si>
  <si>
    <t xml:space="preserve">Наименование </t>
  </si>
  <si>
    <t>Единица измерения</t>
  </si>
  <si>
    <t>Значение</t>
  </si>
  <si>
    <t>1.1</t>
  </si>
  <si>
    <t>Доля населения систематически занимающегося физической культурой и спортом</t>
  </si>
  <si>
    <t>процент</t>
  </si>
  <si>
    <t>Количество проводимых мероприятий для детей и молодежи</t>
  </si>
  <si>
    <t xml:space="preserve">единиц </t>
  </si>
  <si>
    <t xml:space="preserve">"Развитие физической культуры и спорта и реализация мероприятий в сфере молодежной политики в Москаленском районе" </t>
  </si>
  <si>
    <t>Количество участия в спортивных мероприятиях</t>
  </si>
  <si>
    <t>Доля  трудоустроенных н/летних от общего числа несовершеннолетних граждан</t>
  </si>
  <si>
    <t>Количество оздоровленных несовершеннолетних</t>
  </si>
  <si>
    <t>чел.</t>
  </si>
  <si>
    <t>Глава муниципального района                                                                                                               А.В.Ряполов</t>
  </si>
  <si>
    <t>2.1.1</t>
  </si>
  <si>
    <t>Мероприятие1:Организация и проведение мероприятий и соревнований</t>
  </si>
  <si>
    <t>Мероприятие1:Обеспечение деятельности учреждения осуществляющего спортивную подготовку</t>
  </si>
  <si>
    <t>ОМ:Развитие физической культуры</t>
  </si>
  <si>
    <t>3.1.1</t>
  </si>
  <si>
    <t>Мероприятие1:Обеспечение деятельности учреждений молодежной политики</t>
  </si>
  <si>
    <t>3.1.2</t>
  </si>
  <si>
    <t>3.1.3</t>
  </si>
  <si>
    <t>Мероприятие2:Организация и проведение мероприятий для детей и молодежи</t>
  </si>
  <si>
    <t>Доля оздоровленных несовершеннолетних от общего числа несовершеннолетних граждан</t>
  </si>
  <si>
    <t>3.1.4</t>
  </si>
  <si>
    <t>Мероприятие4:Организация трудовой деятельности несовершеннолетних</t>
  </si>
  <si>
    <t>3.1.5</t>
  </si>
  <si>
    <t>Мероприятие5:Организация и осуществление мероприятий по работе с детьми и молодежью</t>
  </si>
  <si>
    <t>Расчет
 оценки эффективности реализации муниципальной программы Москаленского муниципального района Омской области (далее - МП)</t>
  </si>
  <si>
    <t>Эффективность реализации подпрограммы № 1</t>
  </si>
  <si>
    <t>Объем финансирования мероприятия , рублей</t>
  </si>
  <si>
    <t>Целевой индикатор реализации мероприятия муниципальной программы в рамках соответствующих ОМ</t>
  </si>
  <si>
    <t>Наименование мероприятия Программы/основного мероприятия(далее-ОМ)</t>
  </si>
  <si>
    <t>Остаток финансовых ресурсов исключаемый из расчета</t>
  </si>
  <si>
    <t>Подпрограмма 1 "Развитие физической культуры и спорта"</t>
  </si>
  <si>
    <t>Эффективность реализации ОМ по целевым индикаторам</t>
  </si>
  <si>
    <t>ОМ:Осуществление спортивной подготовки</t>
  </si>
  <si>
    <t>Оценка качества кассового исполнения ОМ</t>
  </si>
  <si>
    <t>Оценка качества кассового исполнения подпрограммы1</t>
  </si>
  <si>
    <t>Подпрограмма 2"Молодежь Москаленского района"</t>
  </si>
  <si>
    <t>ОМ:Реализация мероприятий в сфере молодежной политики</t>
  </si>
  <si>
    <t>Эффективность реализации подпрограммы № 2</t>
  </si>
  <si>
    <t>Оценка качества кассового исполнения подпрограммы2</t>
  </si>
  <si>
    <t>за  2024 год</t>
  </si>
  <si>
    <t>2024 год 
План</t>
  </si>
  <si>
    <t>2024 год
Факт</t>
  </si>
  <si>
    <t>Темп роста расходов на молодежную политику</t>
  </si>
  <si>
    <t>Эффективность реализации  МП по целевым индикаторам и качеству кассового исполнения(оперативная эффективность)</t>
  </si>
  <si>
    <t>4.1.1</t>
  </si>
  <si>
    <t>4.1.2</t>
  </si>
  <si>
    <t>4.1.3</t>
  </si>
  <si>
    <t>Мероприятие3:Создание условий, обеспечивающих возможность для ведения здорового образа жизни за счет повышения эффективности функционирования спортивных сооружений</t>
  </si>
  <si>
    <t>Мероприятие4:Увеличение числа населения, охваченного профилактическими мероприятиями по здоровому образу жизни, включая информационно-коммуникационную компанию</t>
  </si>
  <si>
    <t>4.1.4</t>
  </si>
  <si>
    <t>Доля населения активных участников мероприятий по здоровому образу жизни к общей численности жителей района в отчетном году</t>
  </si>
  <si>
    <t>%</t>
  </si>
  <si>
    <t>Количество функционирующих спортивных сооружений к общей численности населения района(на 1 тысячу населения)</t>
  </si>
  <si>
    <t>Снижение количества лиц, с установленным диагнозом ожирения</t>
  </si>
  <si>
    <t>Доля населения, охваченного профилактическими медосмотрами, диспансеризацией определенных групп взрослого населения и периодическими медосмотрами  способствующими снижению заболеваемости и смертности населения</t>
  </si>
  <si>
    <t>Эффективность реализации подпрограммы № 3</t>
  </si>
  <si>
    <t xml:space="preserve">Эффективность реализации мероприятия по целевым индикаторам/      степень достижения значения целевого индикатора &lt;3&gt; (процентов)
</t>
  </si>
  <si>
    <t>Эффективность реализации подпрограммы муниципальной программы (далее-подпрограмма муниципальной программы  &lt;6&gt;   (процентов)</t>
  </si>
  <si>
    <t>Мероприятия, за исключением мероприятий в рамках деятельности субъектов бюджетного планирования ,связанной с осуществлением функций руководства и управления в сфере установленных функций</t>
  </si>
  <si>
    <t>единицы</t>
  </si>
  <si>
    <t>Эффективность реализации мероприятий подпрограммы 1 по целевым индикаторам</t>
  </si>
  <si>
    <t>Мероприятие3:Организация отдыха, оздоровления несовершеннолетних</t>
  </si>
  <si>
    <t>Эффективность реализации мероприятий подпрограммы 2 по целевым индикаторам</t>
  </si>
  <si>
    <t>Мероприятие1:Организация профилактических мероприятий, способствующих снижению заболеваемости и смертности населения</t>
  </si>
  <si>
    <t>Мероприяти2:Снижение числа лиц, страдающих ожирением (Е66)</t>
  </si>
  <si>
    <t>шт.</t>
  </si>
  <si>
    <t>Подпрограмма 3"Формирование системы мотивации граждан к здоровому образу жизни, включая питание и отказ от вредных привычек</t>
  </si>
  <si>
    <t>ОМ:Развитие системы оздоровления путем вовлечения населения в реализацию программ ведения здорового образа жизни и отказа от вредных привычек</t>
  </si>
  <si>
    <t>Эффективность реализации  ОМ по целевым индикаторам</t>
  </si>
  <si>
    <t xml:space="preserve">Уровень финансового обеспечения мероприятия (справочно)/ оценка качества кассового исполнения&lt;5&gt;  (процентов)
</t>
  </si>
  <si>
    <t>В том числе неиспользованные обязательства года,предшествующего отчетному финансовому году</t>
  </si>
  <si>
    <t>Неисполнен-ные обязательства отчетного финансового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</si>
</sst>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 ;[Red]\-#,##0.00\ 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2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left" vertical="top" wrapText="1"/>
    </xf>
    <xf numFmtId="0" fontId="5" fillId="0" borderId="0" xfId="1" applyFont="1"/>
    <xf numFmtId="0" fontId="5" fillId="0" borderId="0" xfId="1" applyNumberFormat="1" applyFont="1" applyFill="1" applyAlignment="1">
      <alignment horizontal="center" vertical="top"/>
    </xf>
    <xf numFmtId="0" fontId="7" fillId="0" borderId="0" xfId="1" applyNumberFormat="1" applyFont="1" applyFill="1" applyAlignment="1">
      <alignment horizontal="center" vertical="top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top" wrapText="1"/>
    </xf>
    <xf numFmtId="4" fontId="0" fillId="0" borderId="0" xfId="0" applyNumberFormat="1"/>
    <xf numFmtId="49" fontId="4" fillId="2" borderId="1" xfId="2" applyNumberFormat="1" applyFont="1" applyFill="1" applyBorder="1" applyAlignment="1">
      <alignment horizontal="left" vertical="top" wrapText="1"/>
    </xf>
    <xf numFmtId="49" fontId="2" fillId="2" borderId="1" xfId="2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top" wrapText="1"/>
    </xf>
    <xf numFmtId="49" fontId="4" fillId="2" borderId="2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wrapText="1"/>
    </xf>
    <xf numFmtId="2" fontId="4" fillId="2" borderId="1" xfId="2" applyNumberFormat="1" applyFont="1" applyFill="1" applyBorder="1" applyAlignment="1">
      <alignment wrapText="1"/>
    </xf>
    <xf numFmtId="49" fontId="9" fillId="2" borderId="1" xfId="2" applyNumberFormat="1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wrapText="1"/>
    </xf>
    <xf numFmtId="2" fontId="9" fillId="2" borderId="1" xfId="2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right" wrapText="1"/>
    </xf>
    <xf numFmtId="2" fontId="4" fillId="2" borderId="1" xfId="2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49" fontId="2" fillId="2" borderId="1" xfId="2" applyNumberFormat="1" applyFont="1" applyFill="1" applyBorder="1" applyAlignment="1">
      <alignment vertical="top" wrapText="1"/>
    </xf>
    <xf numFmtId="49" fontId="2" fillId="2" borderId="1" xfId="2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1" fillId="2" borderId="4" xfId="1" applyFont="1" applyFill="1" applyBorder="1" applyAlignment="1">
      <alignment horizontal="left" vertical="top" wrapText="1"/>
    </xf>
    <xf numFmtId="0" fontId="11" fillId="2" borderId="5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4" fontId="10" fillId="2" borderId="4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left" vertical="center" wrapText="1"/>
    </xf>
    <xf numFmtId="49" fontId="9" fillId="2" borderId="4" xfId="2" applyNumberFormat="1" applyFont="1" applyFill="1" applyBorder="1" applyAlignment="1">
      <alignment horizontal="center" vertical="top"/>
    </xf>
    <xf numFmtId="49" fontId="9" fillId="2" borderId="5" xfId="2" applyNumberFormat="1" applyFont="1" applyFill="1" applyBorder="1" applyAlignment="1">
      <alignment horizontal="center" vertical="top"/>
    </xf>
    <xf numFmtId="49" fontId="9" fillId="2" borderId="6" xfId="2" applyNumberFormat="1" applyFont="1" applyFill="1" applyBorder="1" applyAlignment="1">
      <alignment horizontal="center" vertical="top"/>
    </xf>
    <xf numFmtId="0" fontId="2" fillId="0" borderId="0" xfId="2" applyFont="1" applyFill="1" applyBorder="1" applyAlignment="1">
      <alignment wrapText="1"/>
    </xf>
    <xf numFmtId="0" fontId="4" fillId="0" borderId="7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49" fontId="9" fillId="0" borderId="4" xfId="2" applyNumberFormat="1" applyFont="1" applyFill="1" applyBorder="1" applyAlignment="1">
      <alignment horizontal="center" wrapText="1"/>
    </xf>
    <xf numFmtId="49" fontId="9" fillId="0" borderId="5" xfId="2" applyNumberFormat="1" applyFont="1" applyFill="1" applyBorder="1" applyAlignment="1">
      <alignment horizontal="center" wrapText="1"/>
    </xf>
    <xf numFmtId="49" fontId="9" fillId="0" borderId="6" xfId="2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9" fillId="2" borderId="4" xfId="2" applyNumberFormat="1" applyFont="1" applyFill="1" applyBorder="1" applyAlignment="1">
      <alignment horizontal="center" wrapText="1"/>
    </xf>
    <xf numFmtId="49" fontId="9" fillId="2" borderId="5" xfId="2" applyNumberFormat="1" applyFont="1" applyFill="1" applyBorder="1" applyAlignment="1">
      <alignment horizontal="center" wrapText="1"/>
    </xf>
    <xf numFmtId="49" fontId="9" fillId="2" borderId="6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9" fillId="2" borderId="4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3"/>
  <sheetViews>
    <sheetView tabSelected="1" zoomScale="75" zoomScaleNormal="75" workbookViewId="0">
      <selection activeCell="H25" sqref="H25"/>
    </sheetView>
  </sheetViews>
  <sheetFormatPr defaultRowHeight="14.5"/>
  <cols>
    <col min="1" max="1" width="13.453125" bestFit="1" customWidth="1"/>
    <col min="2" max="2" width="31.81640625" customWidth="1"/>
    <col min="3" max="3" width="23" customWidth="1"/>
    <col min="4" max="4" width="13.1796875" customWidth="1"/>
    <col min="5" max="5" width="11.26953125" customWidth="1"/>
    <col min="6" max="6" width="11.81640625" customWidth="1"/>
    <col min="7" max="7" width="19.453125" customWidth="1"/>
    <col min="8" max="8" width="17.26953125" customWidth="1"/>
    <col min="9" max="9" width="17.81640625" customWidth="1"/>
    <col min="10" max="10" width="18" customWidth="1"/>
    <col min="11" max="11" width="17.453125" customWidth="1"/>
    <col min="12" max="12" width="17.1796875" customWidth="1"/>
    <col min="13" max="13" width="20.453125" customWidth="1"/>
    <col min="14" max="14" width="19.7265625" customWidth="1"/>
    <col min="17" max="17" width="12.81640625" bestFit="1" customWidth="1"/>
  </cols>
  <sheetData>
    <row r="1" spans="1:15" ht="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47.5" customHeight="1">
      <c r="A2" s="81" t="s">
        <v>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ht="20.5" customHeight="1">
      <c r="A3" s="81" t="s">
        <v>10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5" ht="24" customHeight="1">
      <c r="A4" s="81" t="s">
        <v>45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5" ht="18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5" ht="67.5" customHeight="1">
      <c r="A6" s="82" t="s">
        <v>1</v>
      </c>
      <c r="B6" s="82" t="s">
        <v>34</v>
      </c>
      <c r="C6" s="83" t="s">
        <v>33</v>
      </c>
      <c r="D6" s="83"/>
      <c r="E6" s="83"/>
      <c r="F6" s="83"/>
      <c r="G6" s="82" t="s">
        <v>62</v>
      </c>
      <c r="H6" s="99" t="s">
        <v>32</v>
      </c>
      <c r="I6" s="99"/>
      <c r="J6" s="99"/>
      <c r="K6" s="99"/>
      <c r="L6" s="99"/>
      <c r="M6" s="82" t="s">
        <v>75</v>
      </c>
      <c r="N6" s="82" t="s">
        <v>63</v>
      </c>
    </row>
    <row r="7" spans="1:15" ht="18">
      <c r="A7" s="82"/>
      <c r="B7" s="82"/>
      <c r="C7" s="82" t="s">
        <v>2</v>
      </c>
      <c r="D7" s="82" t="s">
        <v>3</v>
      </c>
      <c r="E7" s="82" t="s">
        <v>4</v>
      </c>
      <c r="F7" s="82"/>
      <c r="G7" s="82"/>
      <c r="H7" s="99"/>
      <c r="I7" s="99"/>
      <c r="J7" s="99"/>
      <c r="K7" s="99"/>
      <c r="L7" s="99"/>
      <c r="M7" s="82"/>
      <c r="N7" s="82"/>
    </row>
    <row r="8" spans="1:15" ht="190.5" customHeight="1">
      <c r="A8" s="82"/>
      <c r="B8" s="82"/>
      <c r="C8" s="82"/>
      <c r="D8" s="82"/>
      <c r="E8" s="50" t="s">
        <v>46</v>
      </c>
      <c r="F8" s="50" t="s">
        <v>47</v>
      </c>
      <c r="G8" s="82"/>
      <c r="H8" s="50" t="s">
        <v>46</v>
      </c>
      <c r="I8" s="50" t="s">
        <v>76</v>
      </c>
      <c r="J8" s="50" t="s">
        <v>47</v>
      </c>
      <c r="K8" s="50" t="s">
        <v>77</v>
      </c>
      <c r="L8" s="50" t="s">
        <v>35</v>
      </c>
      <c r="M8" s="82"/>
      <c r="N8" s="82"/>
    </row>
    <row r="9" spans="1:15" ht="18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</row>
    <row r="10" spans="1:15" ht="18.5">
      <c r="A10" s="90" t="s">
        <v>36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5" ht="18.5">
      <c r="A11" s="84" t="s">
        <v>19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</row>
    <row r="12" spans="1:15" ht="38.25" customHeight="1">
      <c r="A12" s="93" t="s">
        <v>64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1:15" ht="87" customHeight="1">
      <c r="A13" s="15" t="s">
        <v>5</v>
      </c>
      <c r="B13" s="48" t="s">
        <v>17</v>
      </c>
      <c r="C13" s="49" t="s">
        <v>6</v>
      </c>
      <c r="D13" s="22" t="s">
        <v>7</v>
      </c>
      <c r="E13" s="22">
        <v>49</v>
      </c>
      <c r="F13" s="22">
        <v>49</v>
      </c>
      <c r="G13" s="25">
        <f>(F13/E13)*100</f>
        <v>100</v>
      </c>
      <c r="H13" s="54">
        <v>3424427.36</v>
      </c>
      <c r="I13" s="55"/>
      <c r="J13" s="54">
        <v>3424427.36</v>
      </c>
      <c r="K13" s="23"/>
      <c r="L13" s="23"/>
      <c r="M13" s="24">
        <f>((J13-I13+K13)/(H13-I13-L13))*100</f>
        <v>100</v>
      </c>
      <c r="N13" s="25" t="s">
        <v>0</v>
      </c>
    </row>
    <row r="14" spans="1:15" ht="48.75" customHeight="1">
      <c r="A14" s="31"/>
      <c r="B14" s="56" t="s">
        <v>37</v>
      </c>
      <c r="C14" s="57"/>
      <c r="D14" s="57"/>
      <c r="E14" s="57"/>
      <c r="F14" s="58"/>
      <c r="G14" s="37">
        <f>G13</f>
        <v>100</v>
      </c>
      <c r="H14" s="69" t="s">
        <v>39</v>
      </c>
      <c r="I14" s="100"/>
      <c r="J14" s="100"/>
      <c r="K14" s="100"/>
      <c r="L14" s="101"/>
      <c r="M14" s="33">
        <f>M13</f>
        <v>100</v>
      </c>
      <c r="N14" s="37" t="s">
        <v>0</v>
      </c>
    </row>
    <row r="15" spans="1:15" ht="48.75" customHeight="1">
      <c r="A15" s="102" t="s">
        <v>38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4"/>
    </row>
    <row r="16" spans="1:15" ht="73.5" customHeight="1">
      <c r="A16" s="21" t="s">
        <v>16</v>
      </c>
      <c r="B16" s="28" t="s">
        <v>18</v>
      </c>
      <c r="C16" s="45" t="s">
        <v>11</v>
      </c>
      <c r="D16" s="26" t="s">
        <v>65</v>
      </c>
      <c r="E16" s="26">
        <v>24</v>
      </c>
      <c r="F16" s="22">
        <v>24</v>
      </c>
      <c r="G16" s="25">
        <f>(F16/E16)*100</f>
        <v>100</v>
      </c>
      <c r="H16" s="54">
        <v>13825854.27</v>
      </c>
      <c r="I16" s="55"/>
      <c r="J16" s="54">
        <v>13825854.27</v>
      </c>
      <c r="K16" s="23"/>
      <c r="L16" s="23"/>
      <c r="M16" s="24">
        <f>((J16-I16+K16)/(H16-I16-L16))*100</f>
        <v>100</v>
      </c>
      <c r="N16" s="25" t="s">
        <v>0</v>
      </c>
      <c r="O16" s="27"/>
    </row>
    <row r="17" spans="1:17" ht="18.5">
      <c r="A17" s="21"/>
      <c r="B17" s="56" t="s">
        <v>74</v>
      </c>
      <c r="C17" s="57"/>
      <c r="D17" s="57"/>
      <c r="E17" s="57"/>
      <c r="F17" s="58"/>
      <c r="G17" s="53">
        <f>G16</f>
        <v>100</v>
      </c>
      <c r="H17" s="105" t="s">
        <v>39</v>
      </c>
      <c r="I17" s="106"/>
      <c r="J17" s="106"/>
      <c r="K17" s="106"/>
      <c r="L17" s="107"/>
      <c r="M17" s="33">
        <f>M16</f>
        <v>100</v>
      </c>
      <c r="N17" s="33" t="s">
        <v>0</v>
      </c>
    </row>
    <row r="18" spans="1:17" ht="18.5">
      <c r="A18" s="21"/>
      <c r="B18" s="56" t="s">
        <v>66</v>
      </c>
      <c r="C18" s="57"/>
      <c r="D18" s="57"/>
      <c r="E18" s="57"/>
      <c r="F18" s="58"/>
      <c r="G18" s="53">
        <f>(G14+G17)/2</f>
        <v>100</v>
      </c>
      <c r="H18" s="105" t="s">
        <v>40</v>
      </c>
      <c r="I18" s="106"/>
      <c r="J18" s="106"/>
      <c r="K18" s="106"/>
      <c r="L18" s="107"/>
      <c r="M18" s="33">
        <f>(M14+M17)/2</f>
        <v>100</v>
      </c>
      <c r="N18" s="33" t="s">
        <v>0</v>
      </c>
    </row>
    <row r="19" spans="1:17" ht="25.5" customHeight="1">
      <c r="A19" s="15"/>
      <c r="B19" s="108" t="s">
        <v>31</v>
      </c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1"/>
      <c r="N19" s="33">
        <f>(G18*0.8)+(M18*0.2)</f>
        <v>100</v>
      </c>
      <c r="Q19" s="14"/>
    </row>
    <row r="20" spans="1:17" ht="31.5" customHeight="1">
      <c r="A20" s="96" t="s">
        <v>41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</row>
    <row r="21" spans="1:17" ht="31.5" customHeight="1">
      <c r="A21" s="87" t="s">
        <v>42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7" ht="37.5" customHeight="1">
      <c r="A22" s="64" t="s">
        <v>64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  <c r="Q22" s="14"/>
    </row>
    <row r="23" spans="1:17" ht="59.25" customHeight="1">
      <c r="A23" s="29" t="s">
        <v>20</v>
      </c>
      <c r="B23" s="46" t="s">
        <v>21</v>
      </c>
      <c r="C23" s="47" t="s">
        <v>48</v>
      </c>
      <c r="D23" s="17" t="s">
        <v>9</v>
      </c>
      <c r="E23" s="39">
        <v>103</v>
      </c>
      <c r="F23" s="39">
        <v>118</v>
      </c>
      <c r="G23" s="18">
        <v>100</v>
      </c>
      <c r="H23" s="42">
        <v>6440413.96</v>
      </c>
      <c r="I23" s="44"/>
      <c r="J23" s="42">
        <v>6440413.96</v>
      </c>
      <c r="K23" s="41"/>
      <c r="L23" s="41"/>
      <c r="M23" s="41">
        <f>((J23-I23+K23)/(H23-I23-L23))*100</f>
        <v>100</v>
      </c>
      <c r="N23" s="41" t="s">
        <v>0</v>
      </c>
      <c r="Q23" s="14"/>
    </row>
    <row r="24" spans="1:17" ht="68.25" customHeight="1">
      <c r="A24" s="29" t="s">
        <v>22</v>
      </c>
      <c r="B24" s="46" t="s">
        <v>24</v>
      </c>
      <c r="C24" s="47" t="s">
        <v>8</v>
      </c>
      <c r="D24" s="17" t="s">
        <v>9</v>
      </c>
      <c r="E24" s="18">
        <v>103</v>
      </c>
      <c r="F24" s="18">
        <v>103</v>
      </c>
      <c r="G24" s="43">
        <f>F24/E24*100</f>
        <v>100</v>
      </c>
      <c r="H24" s="52">
        <v>569926.24</v>
      </c>
      <c r="I24" s="44"/>
      <c r="J24" s="52">
        <v>569926.24</v>
      </c>
      <c r="K24" s="41"/>
      <c r="L24" s="41"/>
      <c r="M24" s="41">
        <f>((J24-I24+K24)/(H24-I24-L24))*100</f>
        <v>100</v>
      </c>
      <c r="N24" s="41" t="s">
        <v>0</v>
      </c>
      <c r="Q24" s="14"/>
    </row>
    <row r="25" spans="1:17" ht="83.25" customHeight="1">
      <c r="A25" s="29" t="s">
        <v>23</v>
      </c>
      <c r="B25" s="46" t="s">
        <v>67</v>
      </c>
      <c r="C25" s="16" t="s">
        <v>25</v>
      </c>
      <c r="D25" s="17" t="s">
        <v>7</v>
      </c>
      <c r="E25" s="18">
        <v>3.8</v>
      </c>
      <c r="F25" s="18">
        <v>3.8</v>
      </c>
      <c r="G25" s="43">
        <f t="shared" ref="G25:G27" si="0">F25/E25*100</f>
        <v>100</v>
      </c>
      <c r="H25" s="52">
        <v>578454</v>
      </c>
      <c r="I25" s="44"/>
      <c r="J25" s="52">
        <v>578454</v>
      </c>
      <c r="K25" s="41"/>
      <c r="L25" s="41"/>
      <c r="M25" s="41">
        <f>((J25-I25+K25)/(H25-I25-L25))*100</f>
        <v>100</v>
      </c>
      <c r="N25" s="41" t="s">
        <v>0</v>
      </c>
      <c r="Q25" s="14"/>
    </row>
    <row r="26" spans="1:17" ht="99.75" customHeight="1">
      <c r="A26" s="29" t="s">
        <v>26</v>
      </c>
      <c r="B26" s="46" t="s">
        <v>27</v>
      </c>
      <c r="C26" s="47" t="s">
        <v>12</v>
      </c>
      <c r="D26" s="17" t="s">
        <v>7</v>
      </c>
      <c r="E26" s="18">
        <v>3.8</v>
      </c>
      <c r="F26" s="18">
        <v>3.8</v>
      </c>
      <c r="G26" s="43">
        <f t="shared" si="0"/>
        <v>100</v>
      </c>
      <c r="H26" s="52">
        <v>72473.440000000002</v>
      </c>
      <c r="I26" s="44"/>
      <c r="J26" s="52">
        <v>72473.440000000002</v>
      </c>
      <c r="K26" s="41"/>
      <c r="L26" s="41"/>
      <c r="M26" s="41">
        <f>((J26-I26+K26)/(H26-I26-L26))*100</f>
        <v>100</v>
      </c>
      <c r="N26" s="41" t="s">
        <v>0</v>
      </c>
      <c r="Q26" s="14"/>
    </row>
    <row r="27" spans="1:17" ht="64.5" customHeight="1">
      <c r="A27" s="29" t="s">
        <v>28</v>
      </c>
      <c r="B27" s="46" t="s">
        <v>29</v>
      </c>
      <c r="C27" s="47" t="s">
        <v>13</v>
      </c>
      <c r="D27" s="17" t="s">
        <v>14</v>
      </c>
      <c r="E27" s="18">
        <v>120</v>
      </c>
      <c r="F27" s="18">
        <v>120</v>
      </c>
      <c r="G27" s="18">
        <f t="shared" si="0"/>
        <v>100</v>
      </c>
      <c r="H27" s="41">
        <v>251010.1</v>
      </c>
      <c r="I27" s="41"/>
      <c r="J27" s="41">
        <v>251010.1</v>
      </c>
      <c r="K27" s="41"/>
      <c r="L27" s="41"/>
      <c r="M27" s="41">
        <f>((J27-I27+K27)/(H27-I27-L27))*100</f>
        <v>100</v>
      </c>
      <c r="N27" s="41" t="s">
        <v>0</v>
      </c>
      <c r="Q27" s="14"/>
    </row>
    <row r="28" spans="1:17" ht="37.5" customHeight="1">
      <c r="A28" s="29"/>
      <c r="B28" s="56" t="s">
        <v>74</v>
      </c>
      <c r="C28" s="67"/>
      <c r="D28" s="67"/>
      <c r="E28" s="67"/>
      <c r="F28" s="68"/>
      <c r="G28" s="34">
        <f>(G23+G24+G25+G26+G27)/5</f>
        <v>100</v>
      </c>
      <c r="H28" s="69" t="s">
        <v>39</v>
      </c>
      <c r="I28" s="70"/>
      <c r="J28" s="70"/>
      <c r="K28" s="70"/>
      <c r="L28" s="71"/>
      <c r="M28" s="40">
        <f>(M23+M24+M25+M26+M27)/5</f>
        <v>100</v>
      </c>
      <c r="N28" s="38" t="s">
        <v>0</v>
      </c>
      <c r="Q28" s="14"/>
    </row>
    <row r="29" spans="1:17" ht="37.5" customHeight="1">
      <c r="A29" s="21"/>
      <c r="B29" s="56" t="s">
        <v>68</v>
      </c>
      <c r="C29" s="67"/>
      <c r="D29" s="67"/>
      <c r="E29" s="67"/>
      <c r="F29" s="68"/>
      <c r="G29" s="34">
        <f>G28</f>
        <v>100</v>
      </c>
      <c r="H29" s="69" t="s">
        <v>44</v>
      </c>
      <c r="I29" s="70"/>
      <c r="J29" s="70"/>
      <c r="K29" s="70"/>
      <c r="L29" s="71"/>
      <c r="M29" s="35">
        <v>100</v>
      </c>
      <c r="N29" s="38" t="s">
        <v>0</v>
      </c>
      <c r="Q29" s="14"/>
    </row>
    <row r="30" spans="1:17" ht="18.75" customHeight="1">
      <c r="A30" s="15"/>
      <c r="B30" s="59" t="s">
        <v>43</v>
      </c>
      <c r="C30" s="60"/>
      <c r="D30" s="57"/>
      <c r="E30" s="57"/>
      <c r="F30" s="57"/>
      <c r="G30" s="57"/>
      <c r="H30" s="57"/>
      <c r="I30" s="57"/>
      <c r="J30" s="57"/>
      <c r="K30" s="57"/>
      <c r="L30" s="57"/>
      <c r="M30" s="58"/>
      <c r="N30" s="19">
        <f>(G29*0.8)+(M29*0.2)</f>
        <v>100</v>
      </c>
    </row>
    <row r="31" spans="1:17" ht="18.75" customHeight="1">
      <c r="A31" s="72" t="s">
        <v>72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</row>
    <row r="32" spans="1:17" ht="18.75" customHeight="1">
      <c r="A32" s="72" t="s">
        <v>73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4" ht="18.75" customHeight="1">
      <c r="A33" s="64" t="s">
        <v>64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</row>
    <row r="34" spans="1:14" ht="225.75" customHeight="1">
      <c r="A34" s="15" t="s">
        <v>50</v>
      </c>
      <c r="B34" s="46" t="s">
        <v>69</v>
      </c>
      <c r="C34" s="47" t="s">
        <v>60</v>
      </c>
      <c r="D34" s="17" t="s">
        <v>57</v>
      </c>
      <c r="E34" s="39">
        <v>37</v>
      </c>
      <c r="F34" s="39">
        <v>37</v>
      </c>
      <c r="G34" s="18">
        <f t="shared" ref="G34:G36" si="1">F34/E34*100</f>
        <v>100</v>
      </c>
      <c r="H34" s="42">
        <v>5000</v>
      </c>
      <c r="I34" s="41"/>
      <c r="J34" s="42">
        <v>5000</v>
      </c>
      <c r="K34" s="30"/>
      <c r="L34" s="30"/>
      <c r="M34" s="41">
        <f t="shared" ref="M34:M36" si="2">((J34-I34+K34)/(H34-I34-L34))*100</f>
        <v>100</v>
      </c>
      <c r="N34" s="41" t="s">
        <v>0</v>
      </c>
    </row>
    <row r="35" spans="1:14" ht="59.25" customHeight="1">
      <c r="A35" s="15" t="s">
        <v>51</v>
      </c>
      <c r="B35" s="46" t="s">
        <v>70</v>
      </c>
      <c r="C35" s="47" t="s">
        <v>59</v>
      </c>
      <c r="D35" s="17" t="s">
        <v>14</v>
      </c>
      <c r="E35" s="39">
        <v>3</v>
      </c>
      <c r="F35" s="39">
        <v>5</v>
      </c>
      <c r="G35" s="18">
        <v>100</v>
      </c>
      <c r="H35" s="42">
        <v>5000</v>
      </c>
      <c r="I35" s="41"/>
      <c r="J35" s="42">
        <v>5000</v>
      </c>
      <c r="K35" s="30"/>
      <c r="L35" s="30"/>
      <c r="M35" s="41">
        <f t="shared" si="2"/>
        <v>100</v>
      </c>
      <c r="N35" s="41" t="s">
        <v>0</v>
      </c>
    </row>
    <row r="36" spans="1:14" ht="116.25" customHeight="1">
      <c r="A36" s="15" t="s">
        <v>52</v>
      </c>
      <c r="B36" s="46" t="s">
        <v>53</v>
      </c>
      <c r="C36" s="47" t="s">
        <v>58</v>
      </c>
      <c r="D36" s="17" t="s">
        <v>71</v>
      </c>
      <c r="E36" s="39">
        <v>4.4000000000000004</v>
      </c>
      <c r="F36" s="39">
        <v>4.4000000000000004</v>
      </c>
      <c r="G36" s="18">
        <f t="shared" si="1"/>
        <v>100</v>
      </c>
      <c r="H36" s="42">
        <v>10000</v>
      </c>
      <c r="I36" s="41"/>
      <c r="J36" s="42">
        <v>10000</v>
      </c>
      <c r="K36" s="30"/>
      <c r="L36" s="30"/>
      <c r="M36" s="41">
        <f t="shared" si="2"/>
        <v>100</v>
      </c>
      <c r="N36" s="41" t="s">
        <v>0</v>
      </c>
    </row>
    <row r="37" spans="1:14" ht="135" customHeight="1">
      <c r="A37" s="15" t="s">
        <v>55</v>
      </c>
      <c r="B37" s="46" t="s">
        <v>54</v>
      </c>
      <c r="C37" s="47" t="s">
        <v>56</v>
      </c>
      <c r="D37" s="17" t="s">
        <v>57</v>
      </c>
      <c r="E37" s="39">
        <v>34</v>
      </c>
      <c r="F37" s="39">
        <v>34</v>
      </c>
      <c r="G37" s="18">
        <f t="shared" ref="G37" si="3">F37/E37*100</f>
        <v>100</v>
      </c>
      <c r="H37" s="42">
        <v>10000</v>
      </c>
      <c r="I37" s="41"/>
      <c r="J37" s="42">
        <v>10000</v>
      </c>
      <c r="K37" s="30"/>
      <c r="L37" s="30"/>
      <c r="M37" s="41">
        <f t="shared" ref="M37" si="4">((J37-I37+K37)/(H37-I37-L37))*100</f>
        <v>100</v>
      </c>
      <c r="N37" s="41" t="s">
        <v>0</v>
      </c>
    </row>
    <row r="38" spans="1:14" ht="45" customHeight="1">
      <c r="A38" s="29"/>
      <c r="B38" s="56" t="s">
        <v>74</v>
      </c>
      <c r="C38" s="67"/>
      <c r="D38" s="67"/>
      <c r="E38" s="67"/>
      <c r="F38" s="68"/>
      <c r="G38" s="32">
        <f>(G34+G35+G36+G37)/4</f>
        <v>100</v>
      </c>
      <c r="H38" s="69" t="s">
        <v>39</v>
      </c>
      <c r="I38" s="70"/>
      <c r="J38" s="70"/>
      <c r="K38" s="70"/>
      <c r="L38" s="71"/>
      <c r="M38" s="51">
        <f>(M34+M35+M36+M37)/4</f>
        <v>100</v>
      </c>
      <c r="N38" s="38" t="s">
        <v>0</v>
      </c>
    </row>
    <row r="39" spans="1:14" ht="29.25" customHeight="1">
      <c r="A39" s="21"/>
      <c r="B39" s="56" t="s">
        <v>68</v>
      </c>
      <c r="C39" s="67"/>
      <c r="D39" s="67"/>
      <c r="E39" s="67"/>
      <c r="F39" s="68"/>
      <c r="G39" s="34">
        <f>G38</f>
        <v>100</v>
      </c>
      <c r="H39" s="69" t="s">
        <v>44</v>
      </c>
      <c r="I39" s="70"/>
      <c r="J39" s="70"/>
      <c r="K39" s="70"/>
      <c r="L39" s="71"/>
      <c r="M39" s="51">
        <v>100</v>
      </c>
      <c r="N39" s="38" t="s">
        <v>0</v>
      </c>
    </row>
    <row r="40" spans="1:14" ht="29.25" customHeight="1">
      <c r="A40" s="15"/>
      <c r="B40" s="59" t="s">
        <v>61</v>
      </c>
      <c r="C40" s="60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9">
        <f>(G39*0.8)+(M39*0.2)</f>
        <v>100</v>
      </c>
    </row>
    <row r="41" spans="1:14" ht="18.75" customHeight="1">
      <c r="A41" s="20"/>
      <c r="B41" s="61" t="s">
        <v>49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36">
        <f>(N19+N30+N40)/3</f>
        <v>100</v>
      </c>
    </row>
    <row r="42" spans="1:14" ht="45" customHeight="1">
      <c r="A42" s="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ht="60" customHeight="1">
      <c r="A43" s="6"/>
      <c r="B43" s="79" t="s">
        <v>15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ht="42.75" customHeight="1">
      <c r="A44" s="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  <row r="45" spans="1:14" ht="18">
      <c r="A45" s="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37.5" customHeight="1">
      <c r="A46" s="1"/>
      <c r="B46" s="2"/>
      <c r="C46" s="2"/>
      <c r="D46" s="2"/>
      <c r="E46" s="2"/>
      <c r="F46" s="2"/>
      <c r="G46" s="2"/>
      <c r="H46" s="7"/>
      <c r="I46" s="7"/>
      <c r="J46" s="7"/>
      <c r="K46" s="7"/>
      <c r="L46" s="7"/>
      <c r="M46" s="7"/>
      <c r="N46" s="8"/>
    </row>
    <row r="47" spans="1:14" ht="45" customHeight="1">
      <c r="A47" s="13"/>
      <c r="B47" s="78"/>
      <c r="C47" s="7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76.5" customHeight="1">
      <c r="A48" s="6"/>
      <c r="B48" s="75"/>
      <c r="C48" s="75"/>
      <c r="D48" s="9"/>
      <c r="E48" s="10"/>
      <c r="F48" s="10"/>
      <c r="G48" s="10"/>
      <c r="H48" s="7"/>
      <c r="I48" s="7"/>
      <c r="J48" s="7"/>
      <c r="K48" s="7"/>
      <c r="L48" s="7"/>
      <c r="M48" s="7"/>
      <c r="N48" s="11"/>
    </row>
    <row r="50" ht="19.5" customHeight="1"/>
    <row r="51" ht="19.5" customHeight="1"/>
    <row r="53" ht="18" customHeight="1"/>
    <row r="55" ht="21" customHeight="1"/>
    <row r="56" ht="39" customHeight="1"/>
    <row r="58" ht="29.25" customHeight="1"/>
    <row r="59" ht="29.25" customHeight="1"/>
    <row r="60" ht="39" customHeight="1"/>
    <row r="61" ht="29.25" customHeight="1"/>
    <row r="63" ht="18.75" customHeight="1"/>
  </sheetData>
  <mergeCells count="47">
    <mergeCell ref="A11:N11"/>
    <mergeCell ref="A21:N21"/>
    <mergeCell ref="A4:N4"/>
    <mergeCell ref="A10:N10"/>
    <mergeCell ref="A12:N12"/>
    <mergeCell ref="C7:C8"/>
    <mergeCell ref="D7:D8"/>
    <mergeCell ref="A20:N20"/>
    <mergeCell ref="H6:L7"/>
    <mergeCell ref="B18:F18"/>
    <mergeCell ref="H14:L14"/>
    <mergeCell ref="B14:F14"/>
    <mergeCell ref="A15:N15"/>
    <mergeCell ref="H18:L18"/>
    <mergeCell ref="B19:M19"/>
    <mergeCell ref="H17:L17"/>
    <mergeCell ref="A1:N1"/>
    <mergeCell ref="A2:N2"/>
    <mergeCell ref="A6:A8"/>
    <mergeCell ref="B6:B8"/>
    <mergeCell ref="C6:F6"/>
    <mergeCell ref="G6:G8"/>
    <mergeCell ref="M6:M8"/>
    <mergeCell ref="N6:N8"/>
    <mergeCell ref="E7:F7"/>
    <mergeCell ref="A3:N3"/>
    <mergeCell ref="B48:C48"/>
    <mergeCell ref="B42:N42"/>
    <mergeCell ref="B44:N44"/>
    <mergeCell ref="B47:C47"/>
    <mergeCell ref="B43:N43"/>
    <mergeCell ref="B17:F17"/>
    <mergeCell ref="B30:M30"/>
    <mergeCell ref="B41:M41"/>
    <mergeCell ref="A22:N22"/>
    <mergeCell ref="B28:F28"/>
    <mergeCell ref="B29:F29"/>
    <mergeCell ref="H28:L28"/>
    <mergeCell ref="H29:L29"/>
    <mergeCell ref="A31:N31"/>
    <mergeCell ref="A32:N32"/>
    <mergeCell ref="A33:N33"/>
    <mergeCell ref="B40:M40"/>
    <mergeCell ref="B38:F38"/>
    <mergeCell ref="H38:L38"/>
    <mergeCell ref="B39:F39"/>
    <mergeCell ref="H39:L39"/>
  </mergeCells>
  <phoneticPr fontId="3" type="noConversion"/>
  <pageMargins left="0.31496062992125984" right="0.31496062992125984" top="0.6692913385826772" bottom="0.23622047244094491" header="0.31496062992125984" footer="0.15748031496062992"/>
  <pageSetup paperSize="9" scale="4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(4)</vt:lpstr>
      <vt:lpstr>'Оценка (4)'!Область_печати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2025-03-13T11:27:11Z</cp:lastPrinted>
  <dcterms:created xsi:type="dcterms:W3CDTF">2011-02-09T02:44:53Z</dcterms:created>
  <dcterms:modified xsi:type="dcterms:W3CDTF">2025-03-19T06:38:16Z</dcterms:modified>
</cp:coreProperties>
</file>