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8190"/>
  </bookViews>
  <sheets>
    <sheet name="Оценка" sheetId="6" r:id="rId1"/>
  </sheets>
  <calcPr calcId="125725"/>
</workbook>
</file>

<file path=xl/calcChain.xml><?xml version="1.0" encoding="utf-8"?>
<calcChain xmlns="http://schemas.openxmlformats.org/spreadsheetml/2006/main">
  <c r="K39" i="6"/>
  <c r="G40"/>
  <c r="G39"/>
  <c r="K31"/>
  <c r="K40"/>
  <c r="K22"/>
  <c r="K17"/>
  <c r="K23"/>
  <c r="L41" l="1"/>
  <c r="L42" s="1"/>
  <c r="G17"/>
  <c r="J38"/>
  <c r="J37"/>
  <c r="J32"/>
  <c r="J33"/>
  <c r="J34"/>
  <c r="J35"/>
  <c r="J20"/>
  <c r="J16"/>
  <c r="K16"/>
  <c r="G16"/>
  <c r="K33"/>
  <c r="G21"/>
  <c r="G20"/>
  <c r="G22" s="1"/>
  <c r="K20"/>
  <c r="G23" l="1"/>
  <c r="K32"/>
  <c r="L24" l="1"/>
  <c r="K38"/>
  <c r="K37"/>
  <c r="K34"/>
  <c r="G38" l="1"/>
  <c r="G37"/>
  <c r="G34"/>
  <c r="G32" l="1"/>
  <c r="G33"/>
</calcChain>
</file>

<file path=xl/sharedStrings.xml><?xml version="1.0" encoding="utf-8"?>
<sst xmlns="http://schemas.openxmlformats.org/spreadsheetml/2006/main" count="99" uniqueCount="71">
  <si>
    <t>№ п\п</t>
  </si>
  <si>
    <t xml:space="preserve">Наименование </t>
  </si>
  <si>
    <t>Единица измерения</t>
  </si>
  <si>
    <t>Значение</t>
  </si>
  <si>
    <t>процент</t>
  </si>
  <si>
    <t>Мероприятия, в рамках деятельности субъектов бюджетного планирования ,связанной с осуществлением функций руководства и управления в сфере установленных функций</t>
  </si>
  <si>
    <t>План</t>
  </si>
  <si>
    <t>Мероприятия, за исключением мероприятий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</si>
  <si>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1</t>
  </si>
  <si>
    <t>2</t>
  </si>
  <si>
    <t>Степень соблюдения квалификационных требований при приеме на муниципальную службу в Управление</t>
  </si>
  <si>
    <t>Освоение финансирования на поощрение муниципальной программы</t>
  </si>
  <si>
    <t>Состояние проведения землеустроительных работ</t>
  </si>
  <si>
    <t>Мероприятие "Оценка недвижимости, признание прав и регулирование отношений по государственной и муниципальной собственности"</t>
  </si>
  <si>
    <t>Состояние государственной регистрации права муниципальной собственности на объекты недвижимости</t>
  </si>
  <si>
    <t>Состояние проведения работ по технической инвентаризации объектов недвижимости в Москаленском муниципальном районе Омской области</t>
  </si>
  <si>
    <t xml:space="preserve">Состояние регистрации прав муниципальной собственности на земельные участки </t>
  </si>
  <si>
    <t>Темп роста доходов от использования собственности Москаленского муниципального района</t>
  </si>
  <si>
    <t>Объем финансирования мероприятия, рублей</t>
  </si>
  <si>
    <t>Факт</t>
  </si>
  <si>
    <t>Эффективность реализации ОМ по целевым индикаторам</t>
  </si>
  <si>
    <t>Оценка качества кассового исполнения ОМ</t>
  </si>
  <si>
    <t>Эффективность реализации муниципальной программы по целевым индикаторам и качеству кассового исполнения (оперативная эффективность)</t>
  </si>
  <si>
    <t>Эффективность реализации мероприятия по целевым индикаторам/степень достижения значения целевого индикатора (процентов)</t>
  </si>
  <si>
    <t xml:space="preserve">Уровень финансового обеспечения мероприятия (справочно)/оценка качества кассового исполнения (процентов)   </t>
  </si>
  <si>
    <t xml:space="preserve">Эффективность реализации подпрограммы муниципальной ррограммы (далее подпрограмма) муниципальной программы (процентов)  </t>
  </si>
  <si>
    <t>Основное мероприятие: Развитие системы нефинансовой поддержки малого и среднего предпринимательства</t>
  </si>
  <si>
    <t>2.1.1</t>
  </si>
  <si>
    <t>Количество консультаций проведённых с субъектами малого и среднего предпринимательства</t>
  </si>
  <si>
    <t>Количество публикаций в СМИ информации для субъектов малого и среднего предпринимательства</t>
  </si>
  <si>
    <t>Основное мероприятие: Развитие системы финансовой поддержки малого исреднего предпринимательства</t>
  </si>
  <si>
    <t>1.1.1.</t>
  </si>
  <si>
    <t>Наименование основного мероприятия (далее - ОМ)</t>
  </si>
  <si>
    <t>Количество рабочих мест созданных грантополучателями</t>
  </si>
  <si>
    <t xml:space="preserve">единиц </t>
  </si>
  <si>
    <t>Целевой индикатор реализации МП в рамках соответсвующих ОМ (далее соответсвенно - целевой индикатор, мероприятие)</t>
  </si>
  <si>
    <t>Остаток финансовых ресурсов, исключаемый из расчета &lt;4&gt;</t>
  </si>
  <si>
    <t>Х</t>
  </si>
  <si>
    <t>Основное мероприятие: Повышение качества организации деятельности управления экономического развития и имущественных отношений администрации Москаленского муниципального района, формирование и развитие собственности Москаленского муниципального района Омской области</t>
  </si>
  <si>
    <t>2.1</t>
  </si>
  <si>
    <t>2.2</t>
  </si>
  <si>
    <t>2.3</t>
  </si>
  <si>
    <t>2.4</t>
  </si>
  <si>
    <t>2.5</t>
  </si>
  <si>
    <t>Мероприятие. Консультационная и информационная поддержка субъектов малого и среднего предпринимательства</t>
  </si>
  <si>
    <t>РАСЧЕТ
 оценки эффективности реализации муниципальной программы Москаленского муниципального района Омской области 
"Повышение качества управления муниципальной собственностью и развитие малого и среднего предпринимательства в Москаленском муниципальном районе Омской области" (далее  - МП) 
за 2024 год</t>
  </si>
  <si>
    <t>Начальник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В.М.Сироткин</t>
  </si>
  <si>
    <t>единиц</t>
  </si>
  <si>
    <t>Муниципальная программа: Повышение качества управления муниципальной собственностью и развития малого и среднего предпринимательства в Москаленском муниципальном районе Омской области</t>
  </si>
  <si>
    <t>Цель муниципальной программы: Создание условий для экономического роста Москаленскогомуниципального района Омской области</t>
  </si>
  <si>
    <t>Подпрограмма 1: Развитие малого и среднего предпринимательства в Москаленском муниципальном районе Омской области</t>
  </si>
  <si>
    <t>Цель подпрограммы 1: Создание условий для развития малого и среднего предпринимательства</t>
  </si>
  <si>
    <t>Задача 1 муниципальной программы: Создание условий для развития малого и среднего предпринимательства</t>
  </si>
  <si>
    <t>Задача 1: Развитие кредитно-финансовых механизмов и внедрение финансовых технолгий, направленных на развитие малого и среднего предпринимательства, увеличение их инвестиционной активности</t>
  </si>
  <si>
    <t>Эффективность реализации мероприятий подпрограммы 1 по целевым индикаторам</t>
  </si>
  <si>
    <t>Оценка качества кассового исполнения подпрограммы 1</t>
  </si>
  <si>
    <t>Подпрограмма  2: Формирование и эффективное управление собственностью Москаленского муниципального района Омской области</t>
  </si>
  <si>
    <t>Задача 2: Повышение качества управления имуществом Москаленского муниципального района Омской области</t>
  </si>
  <si>
    <t>Цель подпрограммы 2: Повышение качества управления имуществом Москаленскогомуниципального района Омской области</t>
  </si>
  <si>
    <t>Задача 1 подпрограммы 2: Совершенствование организации формирования и эффективного управления собственностью в Москаленском муниципальном районе Омской области</t>
  </si>
  <si>
    <t>Эффективность реализации подпрограммы 1</t>
  </si>
  <si>
    <t>Мероприятие: Предоставление грантов начинающим субъектам малого предпринимательства</t>
  </si>
  <si>
    <t>Мероприятие: Приобретение, содержание и обслуживание казеного имущества муниципального образования</t>
  </si>
  <si>
    <t>Мероприятие: Оформление технической документации на объекты недвижимого имущества</t>
  </si>
  <si>
    <t>Мероприятие: Оформление документации по формированию границ земеьных участков</t>
  </si>
  <si>
    <t>Мероприятие: Реализация прочих мероприятий в сфере управления муниципальной собственностью</t>
  </si>
  <si>
    <t>Мероприятие: Руководство и управление в сфере установленных функций органов местного самоуправления</t>
  </si>
  <si>
    <t>Мероприятие: Поощрение муниципальной управленческой команды Омской области</t>
  </si>
  <si>
    <t>Эффективность реализации мероприятий подпрограммы  2 по целевым индикаторам</t>
  </si>
  <si>
    <t>Оценка качества кассового исполнения подпрограммы  2</t>
  </si>
  <si>
    <t>Эффективность реализации подпрограммы 2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</si>
</sst>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8">
    <xf numFmtId="0" fontId="0" fillId="0" borderId="0" xfId="0"/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/>
    <xf numFmtId="0" fontId="2" fillId="0" borderId="0" xfId="2" applyFont="1" applyFill="1" applyBorder="1" applyAlignment="1">
      <alignment horizontal="center" vertical="top"/>
    </xf>
    <xf numFmtId="0" fontId="7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wrapText="1"/>
    </xf>
    <xf numFmtId="0" fontId="8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wrapText="1"/>
    </xf>
    <xf numFmtId="0" fontId="2" fillId="0" borderId="5" xfId="2" applyFont="1" applyFill="1" applyBorder="1" applyAlignment="1">
      <alignment horizontal="center" wrapText="1"/>
    </xf>
    <xf numFmtId="4" fontId="8" fillId="0" borderId="0" xfId="0" applyNumberFormat="1" applyFont="1"/>
    <xf numFmtId="49" fontId="2" fillId="0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2" fontId="2" fillId="2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left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0" borderId="1" xfId="2" applyNumberFormat="1" applyFont="1" applyFill="1" applyBorder="1" applyAlignment="1">
      <alignment horizontal="center" wrapText="1"/>
    </xf>
    <xf numFmtId="2" fontId="2" fillId="0" borderId="4" xfId="2" applyNumberFormat="1" applyFont="1" applyFill="1" applyBorder="1" applyAlignment="1">
      <alignment horizontal="center" vertical="center" wrapText="1"/>
    </xf>
    <xf numFmtId="2" fontId="2" fillId="0" borderId="4" xfId="2" applyNumberFormat="1" applyFont="1" applyFill="1" applyBorder="1" applyAlignment="1">
      <alignment horizontal="center" wrapText="1"/>
    </xf>
    <xf numFmtId="0" fontId="2" fillId="2" borderId="0" xfId="2" applyFont="1" applyFill="1" applyBorder="1" applyAlignment="1">
      <alignment horizontal="left" vertical="top"/>
    </xf>
    <xf numFmtId="2" fontId="2" fillId="2" borderId="0" xfId="2" applyNumberFormat="1" applyFont="1" applyFill="1" applyBorder="1" applyAlignment="1">
      <alignment horizontal="center" vertical="top"/>
    </xf>
    <xf numFmtId="49" fontId="2" fillId="2" borderId="3" xfId="2" applyNumberFormat="1" applyFont="1" applyFill="1" applyBorder="1" applyAlignment="1">
      <alignment horizontal="left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/>
    </xf>
    <xf numFmtId="2" fontId="2" fillId="0" borderId="5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left" vertical="top"/>
    </xf>
    <xf numFmtId="49" fontId="2" fillId="2" borderId="1" xfId="2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horizontal="left" vertical="center"/>
    </xf>
    <xf numFmtId="0" fontId="2" fillId="2" borderId="4" xfId="2" applyFont="1" applyFill="1" applyBorder="1" applyAlignment="1">
      <alignment horizontal="left" vertical="center"/>
    </xf>
    <xf numFmtId="0" fontId="2" fillId="2" borderId="5" xfId="2" applyFont="1" applyFill="1" applyBorder="1" applyAlignment="1">
      <alignment horizontal="left" vertical="center"/>
    </xf>
    <xf numFmtId="49" fontId="2" fillId="2" borderId="6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2" xfId="2" applyNumberFormat="1" applyFont="1" applyFill="1" applyBorder="1" applyAlignment="1">
      <alignment horizontal="center" vertical="center" wrapText="1"/>
    </xf>
    <xf numFmtId="2" fontId="2" fillId="0" borderId="6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left" vertical="center" wrapText="1"/>
    </xf>
    <xf numFmtId="4" fontId="2" fillId="2" borderId="4" xfId="2" applyNumberFormat="1" applyFont="1" applyFill="1" applyBorder="1" applyAlignment="1">
      <alignment horizontal="left" vertical="center" wrapText="1"/>
    </xf>
    <xf numFmtId="4" fontId="2" fillId="2" borderId="5" xfId="2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9" fillId="0" borderId="5" xfId="1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top"/>
    </xf>
    <xf numFmtId="0" fontId="2" fillId="0" borderId="4" xfId="2" applyFont="1" applyFill="1" applyBorder="1" applyAlignment="1">
      <alignment horizontal="left" vertical="top"/>
    </xf>
    <xf numFmtId="0" fontId="2" fillId="0" borderId="5" xfId="2" applyFont="1" applyFill="1" applyBorder="1" applyAlignment="1">
      <alignment horizontal="left" vertical="top"/>
    </xf>
    <xf numFmtId="0" fontId="2" fillId="2" borderId="3" xfId="2" applyFont="1" applyFill="1" applyBorder="1" applyAlignment="1">
      <alignment horizontal="left" vertical="top" wrapText="1"/>
    </xf>
    <xf numFmtId="0" fontId="2" fillId="2" borderId="4" xfId="2" applyFont="1" applyFill="1" applyBorder="1" applyAlignment="1">
      <alignment horizontal="left" vertical="top" wrapText="1"/>
    </xf>
    <xf numFmtId="0" fontId="2" fillId="2" borderId="5" xfId="2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49" fontId="2" fillId="2" borderId="3" xfId="2" applyNumberFormat="1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left" vertical="center" wrapText="1"/>
    </xf>
    <xf numFmtId="49" fontId="2" fillId="2" borderId="5" xfId="2" applyNumberFormat="1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left" vertical="center" wrapText="1"/>
    </xf>
    <xf numFmtId="4" fontId="2" fillId="0" borderId="3" xfId="2" applyNumberFormat="1" applyFont="1" applyFill="1" applyBorder="1" applyAlignment="1">
      <alignment horizontal="left" vertical="center" wrapText="1"/>
    </xf>
    <xf numFmtId="4" fontId="2" fillId="0" borderId="4" xfId="2" applyNumberFormat="1" applyFont="1" applyFill="1" applyBorder="1" applyAlignment="1">
      <alignment horizontal="left" vertical="center" wrapText="1"/>
    </xf>
    <xf numFmtId="4" fontId="2" fillId="0" borderId="5" xfId="2" applyNumberFormat="1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2" applyFont="1" applyFill="1" applyBorder="1" applyAlignment="1">
      <alignment horizontal="left" vertical="top" wrapText="1"/>
    </xf>
    <xf numFmtId="0" fontId="6" fillId="0" borderId="4" xfId="2" applyFont="1" applyFill="1" applyBorder="1" applyAlignment="1">
      <alignment horizontal="left" vertical="top" wrapText="1"/>
    </xf>
    <xf numFmtId="0" fontId="6" fillId="0" borderId="5" xfId="2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topLeftCell="A34" zoomScale="69" zoomScaleNormal="69" workbookViewId="0">
      <selection activeCell="G39" sqref="G39"/>
    </sheetView>
  </sheetViews>
  <sheetFormatPr defaultRowHeight="14.5"/>
  <cols>
    <col min="1" max="1" width="7.54296875" customWidth="1"/>
    <col min="2" max="2" width="55.7265625" customWidth="1"/>
    <col min="3" max="3" width="54.1796875" customWidth="1"/>
    <col min="4" max="4" width="10.453125" customWidth="1"/>
    <col min="5" max="5" width="11.26953125" customWidth="1"/>
    <col min="6" max="6" width="11.1796875" customWidth="1"/>
    <col min="7" max="7" width="22.1796875" customWidth="1"/>
    <col min="8" max="8" width="16.453125" customWidth="1"/>
    <col min="9" max="9" width="15.81640625" customWidth="1"/>
    <col min="10" max="10" width="18.81640625" customWidth="1"/>
    <col min="11" max="11" width="20.453125" customWidth="1"/>
    <col min="12" max="12" width="23.81640625" customWidth="1"/>
    <col min="15" max="15" width="12.81640625" bestFit="1" customWidth="1"/>
  </cols>
  <sheetData>
    <row r="1" spans="1:12" ht="6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76.5" customHeight="1">
      <c r="A2" s="68" t="s">
        <v>45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6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2" s="5" customFormat="1" ht="30" customHeight="1">
      <c r="A4" s="69" t="s">
        <v>0</v>
      </c>
      <c r="B4" s="69" t="s">
        <v>32</v>
      </c>
      <c r="C4" s="72" t="s">
        <v>35</v>
      </c>
      <c r="D4" s="73"/>
      <c r="E4" s="73"/>
      <c r="F4" s="74"/>
      <c r="G4" s="69" t="s">
        <v>23</v>
      </c>
      <c r="H4" s="99" t="s">
        <v>18</v>
      </c>
      <c r="I4" s="100"/>
      <c r="J4" s="101"/>
      <c r="K4" s="69" t="s">
        <v>24</v>
      </c>
      <c r="L4" s="69" t="s">
        <v>25</v>
      </c>
    </row>
    <row r="5" spans="1:12" s="5" customFormat="1" ht="15" customHeight="1">
      <c r="A5" s="70"/>
      <c r="B5" s="70"/>
      <c r="C5" s="69" t="s">
        <v>1</v>
      </c>
      <c r="D5" s="69" t="s">
        <v>2</v>
      </c>
      <c r="E5" s="72" t="s">
        <v>3</v>
      </c>
      <c r="F5" s="74"/>
      <c r="G5" s="70"/>
      <c r="H5" s="102"/>
      <c r="I5" s="103"/>
      <c r="J5" s="104"/>
      <c r="K5" s="70"/>
      <c r="L5" s="70"/>
    </row>
    <row r="6" spans="1:12" s="5" customFormat="1" ht="53.25" customHeight="1">
      <c r="A6" s="71"/>
      <c r="B6" s="71"/>
      <c r="C6" s="71"/>
      <c r="D6" s="71"/>
      <c r="E6" s="6" t="s">
        <v>6</v>
      </c>
      <c r="F6" s="6" t="s">
        <v>19</v>
      </c>
      <c r="G6" s="71"/>
      <c r="H6" s="6" t="s">
        <v>6</v>
      </c>
      <c r="I6" s="6" t="s">
        <v>19</v>
      </c>
      <c r="J6" s="25" t="s">
        <v>36</v>
      </c>
      <c r="K6" s="71"/>
      <c r="L6" s="71"/>
    </row>
    <row r="7" spans="1:12" s="5" customFormat="1" ht="13">
      <c r="A7" s="7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</row>
    <row r="8" spans="1:12" s="5" customFormat="1" ht="13">
      <c r="A8" s="105" t="s">
        <v>48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7"/>
    </row>
    <row r="9" spans="1:12" s="5" customFormat="1" ht="13">
      <c r="A9" s="105" t="s">
        <v>49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1:12" s="9" customFormat="1" ht="19.5" customHeight="1">
      <c r="A10" s="96" t="s">
        <v>50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8"/>
    </row>
    <row r="11" spans="1:12" s="9" customFormat="1" ht="19.5" customHeight="1">
      <c r="A11" s="96" t="s">
        <v>52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8"/>
    </row>
    <row r="12" spans="1:12" s="9" customFormat="1" ht="19.5" customHeight="1">
      <c r="A12" s="96" t="s">
        <v>51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8"/>
    </row>
    <row r="13" spans="1:12" s="9" customFormat="1" ht="19.5" customHeight="1">
      <c r="A13" s="96" t="s">
        <v>53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8"/>
    </row>
    <row r="14" spans="1:12" s="9" customFormat="1" ht="19.5" customHeight="1">
      <c r="A14" s="96" t="s">
        <v>30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8"/>
    </row>
    <row r="15" spans="1:12" s="9" customFormat="1" ht="19.5" customHeight="1">
      <c r="A15" s="41" t="s">
        <v>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 s="9" customFormat="1" ht="34.5" customHeight="1">
      <c r="A16" s="20" t="s">
        <v>31</v>
      </c>
      <c r="B16" s="22" t="s">
        <v>61</v>
      </c>
      <c r="C16" s="22" t="s">
        <v>33</v>
      </c>
      <c r="D16" s="23" t="s">
        <v>34</v>
      </c>
      <c r="E16" s="23">
        <v>1</v>
      </c>
      <c r="F16" s="23">
        <v>1</v>
      </c>
      <c r="G16" s="18">
        <f>F16/E16*100</f>
        <v>100</v>
      </c>
      <c r="H16" s="24">
        <v>400000</v>
      </c>
      <c r="I16" s="24">
        <v>400000</v>
      </c>
      <c r="J16" s="18">
        <f>H16-I16</f>
        <v>0</v>
      </c>
      <c r="K16" s="26">
        <f>I16/H16*100</f>
        <v>100</v>
      </c>
      <c r="L16" s="23" t="s">
        <v>37</v>
      </c>
    </row>
    <row r="17" spans="1:15" s="9" customFormat="1" ht="19.5" customHeight="1">
      <c r="A17" s="41" t="s">
        <v>20</v>
      </c>
      <c r="B17" s="41"/>
      <c r="C17" s="41"/>
      <c r="D17" s="41"/>
      <c r="E17" s="41"/>
      <c r="F17" s="41"/>
      <c r="G17" s="26">
        <f>G16/1</f>
        <v>100</v>
      </c>
      <c r="H17" s="41" t="s">
        <v>21</v>
      </c>
      <c r="I17" s="41"/>
      <c r="J17" s="41"/>
      <c r="K17" s="27">
        <f>(I16)/(H16)*100</f>
        <v>100</v>
      </c>
      <c r="L17" s="28" t="s">
        <v>37</v>
      </c>
    </row>
    <row r="18" spans="1:15" s="9" customFormat="1" ht="18" customHeight="1">
      <c r="A18" s="40" t="s">
        <v>26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5" s="9" customFormat="1" ht="20.25" customHeight="1">
      <c r="A19" s="41" t="s">
        <v>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5" s="9" customFormat="1" ht="33" customHeight="1">
      <c r="A20" s="45" t="s">
        <v>27</v>
      </c>
      <c r="B20" s="47" t="s">
        <v>44</v>
      </c>
      <c r="C20" s="10" t="s">
        <v>28</v>
      </c>
      <c r="D20" s="11" t="s">
        <v>47</v>
      </c>
      <c r="E20" s="35">
        <v>100</v>
      </c>
      <c r="F20" s="35">
        <v>100</v>
      </c>
      <c r="G20" s="30">
        <f>F20/E20*100</f>
        <v>100</v>
      </c>
      <c r="H20" s="49">
        <v>6830</v>
      </c>
      <c r="I20" s="49">
        <v>6830</v>
      </c>
      <c r="J20" s="49">
        <f>H20-I20</f>
        <v>0</v>
      </c>
      <c r="K20" s="51">
        <f>+I20/H20*100</f>
        <v>100</v>
      </c>
      <c r="L20" s="49" t="s">
        <v>37</v>
      </c>
    </row>
    <row r="21" spans="1:15" s="9" customFormat="1" ht="33" customHeight="1">
      <c r="A21" s="46"/>
      <c r="B21" s="48"/>
      <c r="C21" s="10" t="s">
        <v>29</v>
      </c>
      <c r="D21" s="11" t="s">
        <v>47</v>
      </c>
      <c r="E21" s="35">
        <v>5</v>
      </c>
      <c r="F21" s="35">
        <v>5</v>
      </c>
      <c r="G21" s="30">
        <f>F21/E21*100</f>
        <v>100</v>
      </c>
      <c r="H21" s="50"/>
      <c r="I21" s="50"/>
      <c r="J21" s="50"/>
      <c r="K21" s="52"/>
      <c r="L21" s="50"/>
    </row>
    <row r="22" spans="1:15" s="9" customFormat="1" ht="15.75" customHeight="1">
      <c r="A22" s="41" t="s">
        <v>20</v>
      </c>
      <c r="B22" s="41"/>
      <c r="C22" s="41"/>
      <c r="D22" s="41"/>
      <c r="E22" s="41"/>
      <c r="F22" s="41"/>
      <c r="G22" s="31">
        <f>(G21+G20)/2</f>
        <v>100</v>
      </c>
      <c r="H22" s="56" t="s">
        <v>21</v>
      </c>
      <c r="I22" s="57"/>
      <c r="J22" s="58"/>
      <c r="K22" s="29">
        <f>+(I20)/(H20)*100</f>
        <v>100</v>
      </c>
      <c r="L22" s="12" t="s">
        <v>37</v>
      </c>
    </row>
    <row r="23" spans="1:15" s="9" customFormat="1" ht="32.25" customHeight="1">
      <c r="A23" s="42" t="s">
        <v>54</v>
      </c>
      <c r="B23" s="43"/>
      <c r="C23" s="43"/>
      <c r="D23" s="43"/>
      <c r="E23" s="43"/>
      <c r="F23" s="44"/>
      <c r="G23" s="31">
        <f>(G17+G22)/2</f>
        <v>100</v>
      </c>
      <c r="H23" s="53" t="s">
        <v>55</v>
      </c>
      <c r="I23" s="54"/>
      <c r="J23" s="55"/>
      <c r="K23" s="24">
        <f>(I16+I20)/(H16+H20)*100</f>
        <v>100</v>
      </c>
      <c r="L23" s="23" t="s">
        <v>37</v>
      </c>
    </row>
    <row r="24" spans="1:15" s="9" customFormat="1" ht="15.5">
      <c r="A24" s="39" t="s">
        <v>60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13">
        <f>+(G23*0.8)+(K23*0.2)</f>
        <v>100</v>
      </c>
    </row>
    <row r="25" spans="1:15" s="9" customFormat="1" ht="15" customHeight="1">
      <c r="A25" s="75" t="s">
        <v>56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7"/>
    </row>
    <row r="26" spans="1:15" s="9" customFormat="1" ht="15" customHeight="1">
      <c r="A26" s="75" t="s">
        <v>57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7"/>
    </row>
    <row r="27" spans="1:15" s="9" customFormat="1" ht="15" customHeight="1">
      <c r="A27" s="75" t="s">
        <v>58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7"/>
    </row>
    <row r="28" spans="1:15" s="9" customFormat="1" ht="15" customHeight="1">
      <c r="A28" s="75" t="s">
        <v>59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7"/>
    </row>
    <row r="29" spans="1:15" s="9" customFormat="1" ht="31.5" customHeight="1">
      <c r="A29" s="78" t="s">
        <v>38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80"/>
    </row>
    <row r="30" spans="1:15" s="9" customFormat="1" ht="20.25" customHeight="1">
      <c r="A30" s="60" t="s">
        <v>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2"/>
      <c r="O30" s="14"/>
    </row>
    <row r="31" spans="1:15" s="9" customFormat="1" ht="38.25" customHeight="1">
      <c r="A31" s="15" t="s">
        <v>39</v>
      </c>
      <c r="B31" s="16" t="s">
        <v>62</v>
      </c>
      <c r="C31" s="16" t="s">
        <v>12</v>
      </c>
      <c r="D31" s="17" t="s">
        <v>4</v>
      </c>
      <c r="E31" s="18">
        <v>100</v>
      </c>
      <c r="F31" s="18">
        <v>100</v>
      </c>
      <c r="G31" s="18">
        <v>100</v>
      </c>
      <c r="H31" s="18">
        <v>3356586.77</v>
      </c>
      <c r="I31" s="18">
        <v>1587961.11</v>
      </c>
      <c r="J31" s="18">
        <v>0</v>
      </c>
      <c r="K31" s="19">
        <f>I31/H31*100</f>
        <v>47.308805605522899</v>
      </c>
      <c r="L31" s="19" t="s">
        <v>37</v>
      </c>
      <c r="O31" s="14"/>
    </row>
    <row r="32" spans="1:15" s="9" customFormat="1" ht="47.25" customHeight="1">
      <c r="A32" s="17" t="s">
        <v>40</v>
      </c>
      <c r="B32" s="16" t="s">
        <v>13</v>
      </c>
      <c r="C32" s="16" t="s">
        <v>14</v>
      </c>
      <c r="D32" s="17" t="s">
        <v>4</v>
      </c>
      <c r="E32" s="18">
        <v>100</v>
      </c>
      <c r="F32" s="18">
        <v>100</v>
      </c>
      <c r="G32" s="18">
        <f>(F32/E32)*100</f>
        <v>100</v>
      </c>
      <c r="H32" s="18">
        <v>68000</v>
      </c>
      <c r="I32" s="18">
        <v>68000</v>
      </c>
      <c r="J32" s="18">
        <f t="shared" ref="J32:J38" si="0">H32-I32</f>
        <v>0</v>
      </c>
      <c r="K32" s="19">
        <f>I32/H32*100</f>
        <v>100</v>
      </c>
      <c r="L32" s="19" t="s">
        <v>37</v>
      </c>
      <c r="O32" s="14"/>
    </row>
    <row r="33" spans="1:15" s="9" customFormat="1" ht="45" customHeight="1">
      <c r="A33" s="17" t="s">
        <v>41</v>
      </c>
      <c r="B33" s="16" t="s">
        <v>63</v>
      </c>
      <c r="C33" s="16" t="s">
        <v>15</v>
      </c>
      <c r="D33" s="17" t="s">
        <v>4</v>
      </c>
      <c r="E33" s="18">
        <v>80</v>
      </c>
      <c r="F33" s="18">
        <v>80</v>
      </c>
      <c r="G33" s="18">
        <f>(F33/E33)*100</f>
        <v>100</v>
      </c>
      <c r="H33" s="18">
        <v>458000</v>
      </c>
      <c r="I33" s="18">
        <v>458000</v>
      </c>
      <c r="J33" s="18">
        <f t="shared" si="0"/>
        <v>0</v>
      </c>
      <c r="K33" s="19">
        <f>I33/H33*100</f>
        <v>100</v>
      </c>
      <c r="L33" s="19" t="s">
        <v>37</v>
      </c>
      <c r="O33" s="14"/>
    </row>
    <row r="34" spans="1:15" s="9" customFormat="1" ht="35.25" customHeight="1">
      <c r="A34" s="17" t="s">
        <v>42</v>
      </c>
      <c r="B34" s="20" t="s">
        <v>64</v>
      </c>
      <c r="C34" s="16" t="s">
        <v>16</v>
      </c>
      <c r="D34" s="17" t="s">
        <v>4</v>
      </c>
      <c r="E34" s="18">
        <v>100</v>
      </c>
      <c r="F34" s="18">
        <v>100</v>
      </c>
      <c r="G34" s="18">
        <f>F34/E34*100</f>
        <v>100</v>
      </c>
      <c r="H34" s="18">
        <v>268200</v>
      </c>
      <c r="I34" s="18">
        <v>268200</v>
      </c>
      <c r="J34" s="18">
        <f t="shared" si="0"/>
        <v>0</v>
      </c>
      <c r="K34" s="19">
        <f>I34/H34*100</f>
        <v>100</v>
      </c>
      <c r="L34" s="19" t="s">
        <v>37</v>
      </c>
      <c r="O34" s="14"/>
    </row>
    <row r="35" spans="1:15" s="9" customFormat="1" ht="34.5" customHeight="1">
      <c r="A35" s="17" t="s">
        <v>43</v>
      </c>
      <c r="B35" s="16" t="s">
        <v>65</v>
      </c>
      <c r="C35" s="16" t="s">
        <v>17</v>
      </c>
      <c r="D35" s="17" t="s">
        <v>4</v>
      </c>
      <c r="E35" s="18">
        <v>103</v>
      </c>
      <c r="F35" s="18">
        <v>103</v>
      </c>
      <c r="G35" s="18">
        <v>100</v>
      </c>
      <c r="H35" s="18">
        <v>66648</v>
      </c>
      <c r="I35" s="18">
        <v>66648</v>
      </c>
      <c r="J35" s="18">
        <f t="shared" si="0"/>
        <v>0</v>
      </c>
      <c r="K35" s="19">
        <v>100</v>
      </c>
      <c r="L35" s="19" t="s">
        <v>37</v>
      </c>
      <c r="O35" s="14"/>
    </row>
    <row r="36" spans="1:15" s="9" customFormat="1" ht="19.5" customHeight="1">
      <c r="A36" s="87" t="s">
        <v>5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9"/>
      <c r="O36" s="14"/>
    </row>
    <row r="37" spans="1:15" s="9" customFormat="1" ht="36.75" customHeight="1">
      <c r="A37" s="17" t="s">
        <v>8</v>
      </c>
      <c r="B37" s="34" t="s">
        <v>66</v>
      </c>
      <c r="C37" s="16" t="s">
        <v>10</v>
      </c>
      <c r="D37" s="17" t="s">
        <v>4</v>
      </c>
      <c r="E37" s="18">
        <v>100</v>
      </c>
      <c r="F37" s="21">
        <v>100</v>
      </c>
      <c r="G37" s="18">
        <f>F37/E37*100</f>
        <v>100</v>
      </c>
      <c r="H37" s="18">
        <v>5835006.1200000001</v>
      </c>
      <c r="I37" s="18">
        <v>5835006.1200000001</v>
      </c>
      <c r="J37" s="18">
        <f t="shared" si="0"/>
        <v>0</v>
      </c>
      <c r="K37" s="19">
        <f>I37/H37*100</f>
        <v>100</v>
      </c>
      <c r="L37" s="19" t="s">
        <v>37</v>
      </c>
      <c r="O37" s="14"/>
    </row>
    <row r="38" spans="1:15" s="9" customFormat="1" ht="32.25" customHeight="1">
      <c r="A38" s="17" t="s">
        <v>9</v>
      </c>
      <c r="B38" s="34" t="s">
        <v>67</v>
      </c>
      <c r="C38" s="16" t="s">
        <v>11</v>
      </c>
      <c r="D38" s="17" t="s">
        <v>4</v>
      </c>
      <c r="E38" s="18">
        <v>100</v>
      </c>
      <c r="F38" s="18">
        <v>100</v>
      </c>
      <c r="G38" s="18">
        <f t="shared" ref="G38" si="1">F38/E38*100</f>
        <v>100</v>
      </c>
      <c r="H38" s="18">
        <v>107422.56</v>
      </c>
      <c r="I38" s="18">
        <v>107422.56</v>
      </c>
      <c r="J38" s="18">
        <f t="shared" si="0"/>
        <v>0</v>
      </c>
      <c r="K38" s="19">
        <f>I38/H38*100</f>
        <v>100</v>
      </c>
      <c r="L38" s="19" t="s">
        <v>37</v>
      </c>
      <c r="O38" s="14"/>
    </row>
    <row r="39" spans="1:15" s="9" customFormat="1" ht="17.25" customHeight="1">
      <c r="A39" s="81" t="s">
        <v>20</v>
      </c>
      <c r="B39" s="82"/>
      <c r="C39" s="82"/>
      <c r="D39" s="82"/>
      <c r="E39" s="82"/>
      <c r="F39" s="83"/>
      <c r="G39" s="36">
        <f>((G37+G38)/2+(G31+G32+G33+G34+G35))/(5+1)</f>
        <v>100</v>
      </c>
      <c r="H39" s="90" t="s">
        <v>21</v>
      </c>
      <c r="I39" s="91"/>
      <c r="J39" s="92"/>
      <c r="K39" s="24">
        <f>(I31+I32+I33+I34+I35+I37+I38)/(H31+H32+H33+H34+H35+H37+H38)*100</f>
        <v>82.592033163595318</v>
      </c>
      <c r="L39" s="15" t="s">
        <v>37</v>
      </c>
      <c r="O39" s="14"/>
    </row>
    <row r="40" spans="1:15" s="9" customFormat="1" ht="30" customHeight="1">
      <c r="A40" s="84" t="s">
        <v>68</v>
      </c>
      <c r="B40" s="85"/>
      <c r="C40" s="85"/>
      <c r="D40" s="85"/>
      <c r="E40" s="85"/>
      <c r="F40" s="86"/>
      <c r="G40" s="37">
        <f>G39</f>
        <v>100</v>
      </c>
      <c r="H40" s="93" t="s">
        <v>69</v>
      </c>
      <c r="I40" s="94"/>
      <c r="J40" s="95"/>
      <c r="K40" s="24">
        <f>(K23+K39)/2</f>
        <v>91.296016581797659</v>
      </c>
      <c r="L40" s="15" t="s">
        <v>37</v>
      </c>
      <c r="O40" s="14"/>
    </row>
    <row r="41" spans="1:15" s="9" customFormat="1" ht="18.75" customHeight="1">
      <c r="A41" s="63" t="s">
        <v>70</v>
      </c>
      <c r="B41" s="64"/>
      <c r="C41" s="64"/>
      <c r="D41" s="64"/>
      <c r="E41" s="64"/>
      <c r="F41" s="64"/>
      <c r="G41" s="64"/>
      <c r="H41" s="64"/>
      <c r="I41" s="64"/>
      <c r="J41" s="64"/>
      <c r="K41" s="65"/>
      <c r="L41" s="29">
        <f>G40*0.8+K40*0.2</f>
        <v>98.259203316359532</v>
      </c>
    </row>
    <row r="42" spans="1:15" s="9" customFormat="1" ht="18.75" customHeight="1">
      <c r="A42" s="66" t="s">
        <v>22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38">
        <f>(L24+L41)/2</f>
        <v>99.129601658179766</v>
      </c>
    </row>
    <row r="43" spans="1:15" s="9" customFormat="1" ht="43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3"/>
    </row>
    <row r="44" spans="1:15" ht="35.25" customHeight="1">
      <c r="A44" s="1"/>
      <c r="B44" s="59" t="s">
        <v>46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</row>
    <row r="45" spans="1:15" ht="42.75" customHeight="1">
      <c r="A45" s="4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</row>
  </sheetData>
  <mergeCells count="51">
    <mergeCell ref="A14:L14"/>
    <mergeCell ref="A15:L15"/>
    <mergeCell ref="H4:J5"/>
    <mergeCell ref="A17:F17"/>
    <mergeCell ref="H17:J17"/>
    <mergeCell ref="A10:L10"/>
    <mergeCell ref="A8:L8"/>
    <mergeCell ref="A9:L9"/>
    <mergeCell ref="A11:L11"/>
    <mergeCell ref="A12:L12"/>
    <mergeCell ref="A13:L13"/>
    <mergeCell ref="A25:L25"/>
    <mergeCell ref="A29:L29"/>
    <mergeCell ref="A39:F39"/>
    <mergeCell ref="A40:F40"/>
    <mergeCell ref="A36:L36"/>
    <mergeCell ref="H39:J39"/>
    <mergeCell ref="H40:J40"/>
    <mergeCell ref="A26:L26"/>
    <mergeCell ref="A27:L27"/>
    <mergeCell ref="A28:L28"/>
    <mergeCell ref="A1:L1"/>
    <mergeCell ref="A2:L2"/>
    <mergeCell ref="A4:A6"/>
    <mergeCell ref="B4:B6"/>
    <mergeCell ref="C4:F4"/>
    <mergeCell ref="G4:G6"/>
    <mergeCell ref="K4:K6"/>
    <mergeCell ref="L4:L6"/>
    <mergeCell ref="E5:F5"/>
    <mergeCell ref="C5:C6"/>
    <mergeCell ref="D5:D6"/>
    <mergeCell ref="B45:L45"/>
    <mergeCell ref="B44:L44"/>
    <mergeCell ref="A30:L30"/>
    <mergeCell ref="A41:K41"/>
    <mergeCell ref="A42:K42"/>
    <mergeCell ref="A24:K24"/>
    <mergeCell ref="A18:L18"/>
    <mergeCell ref="A19:L19"/>
    <mergeCell ref="A22:F22"/>
    <mergeCell ref="A23:F23"/>
    <mergeCell ref="A20:A21"/>
    <mergeCell ref="B20:B21"/>
    <mergeCell ref="H20:H21"/>
    <mergeCell ref="I20:I21"/>
    <mergeCell ref="K20:K21"/>
    <mergeCell ref="L20:L21"/>
    <mergeCell ref="J20:J21"/>
    <mergeCell ref="H23:J23"/>
    <mergeCell ref="H22:J22"/>
  </mergeCells>
  <phoneticPr fontId="3" type="noConversion"/>
  <pageMargins left="0.31496062992125984" right="0.31496062992125984" top="0.6692913385826772" bottom="0.43307086614173229" header="0.31496062992125984" footer="0.15748031496062992"/>
  <pageSetup paperSize="9" scale="5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мю</dc:creator>
  <cp:lastModifiedBy>User</cp:lastModifiedBy>
  <cp:lastPrinted>2025-04-30T03:24:38Z</cp:lastPrinted>
  <dcterms:created xsi:type="dcterms:W3CDTF">2011-02-09T02:44:53Z</dcterms:created>
  <dcterms:modified xsi:type="dcterms:W3CDTF">2025-04-30T03:24:53Z</dcterms:modified>
</cp:coreProperties>
</file>