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390" windowHeight="8190"/>
  </bookViews>
  <sheets>
    <sheet name="Оценка " sheetId="6" r:id="rId1"/>
    <sheet name="Лист1" sheetId="7" r:id="rId2"/>
  </sheets>
  <definedNames>
    <definedName name="_xlnm.Print_Titles" localSheetId="0">'Оценка '!$7:$7</definedName>
  </definedNames>
  <calcPr calcId="125725"/>
</workbook>
</file>

<file path=xl/calcChain.xml><?xml version="1.0" encoding="utf-8"?>
<calcChain xmlns="http://schemas.openxmlformats.org/spreadsheetml/2006/main">
  <c r="J27" i="6"/>
  <c r="J28" s="1"/>
  <c r="J26"/>
  <c r="G26"/>
  <c r="J25"/>
  <c r="G25"/>
  <c r="J53" l="1"/>
  <c r="G53"/>
  <c r="J35" l="1"/>
  <c r="G34"/>
  <c r="G33"/>
  <c r="G32"/>
  <c r="G35" l="1"/>
  <c r="J17"/>
  <c r="G17"/>
  <c r="J54" l="1"/>
  <c r="J55" s="1"/>
  <c r="J44"/>
  <c r="J45" s="1"/>
  <c r="J36"/>
  <c r="J18"/>
  <c r="J19" l="1"/>
  <c r="J33" l="1"/>
  <c r="G49"/>
  <c r="G40"/>
  <c r="G41"/>
  <c r="G24"/>
  <c r="G23"/>
  <c r="G27" s="1"/>
  <c r="G28" s="1"/>
  <c r="K29" s="1"/>
  <c r="G15"/>
  <c r="G16"/>
  <c r="G14"/>
  <c r="G12"/>
  <c r="G11"/>
  <c r="G18" l="1"/>
  <c r="G19" s="1"/>
  <c r="K20" s="1"/>
  <c r="J15" l="1"/>
  <c r="J16"/>
  <c r="J12" l="1"/>
  <c r="J11"/>
  <c r="J42" l="1"/>
  <c r="J43"/>
  <c r="G42"/>
  <c r="G43"/>
  <c r="G36"/>
  <c r="G52"/>
  <c r="J51"/>
  <c r="J52"/>
  <c r="G51"/>
  <c r="G44" l="1"/>
  <c r="G45" s="1"/>
  <c r="J50"/>
  <c r="G50"/>
  <c r="J49"/>
  <c r="G55" l="1"/>
  <c r="K56" s="1"/>
  <c r="G54"/>
  <c r="J41"/>
  <c r="J40"/>
  <c r="K46" l="1"/>
  <c r="J32"/>
  <c r="K37" s="1"/>
  <c r="J14" l="1"/>
  <c r="J24" l="1"/>
  <c r="J23" l="1"/>
  <c r="K57" s="1"/>
</calcChain>
</file>

<file path=xl/sharedStrings.xml><?xml version="1.0" encoding="utf-8"?>
<sst xmlns="http://schemas.openxmlformats.org/spreadsheetml/2006/main" count="172" uniqueCount="92">
  <si>
    <t>х</t>
  </si>
  <si>
    <t>№ п\п</t>
  </si>
  <si>
    <t xml:space="preserve">Наименование </t>
  </si>
  <si>
    <t>Единица измерения</t>
  </si>
  <si>
    <t>Значение</t>
  </si>
  <si>
    <t>процент</t>
  </si>
  <si>
    <t>План</t>
  </si>
  <si>
    <t>1</t>
  </si>
  <si>
    <t>2</t>
  </si>
  <si>
    <t>3</t>
  </si>
  <si>
    <t>4</t>
  </si>
  <si>
    <t>Наименование ведомственной целевой программы (далее - ВЦП) / основного мероприятия (далее - ОМ)</t>
  </si>
  <si>
    <t>Целевой индикатор реализации МП в рамках соответсвующих ВЦП/ОМ (далее соответсвенно - целевой индикатор, мероприятие)</t>
  </si>
  <si>
    <t>Объем финансирования мероприятия, рублей</t>
  </si>
  <si>
    <t>Факт</t>
  </si>
  <si>
    <t>Эффективность реализации ОМ по целевым индикаторам</t>
  </si>
  <si>
    <t>Эффективность реализации мероприятий подпрограммы № 1 по целевым индикаторам</t>
  </si>
  <si>
    <t>Оценка качества кассового исполнения ОМ</t>
  </si>
  <si>
    <t>Эффективность реализации подпрограммы №1</t>
  </si>
  <si>
    <t>Эффективность реализации подпрограммы №2</t>
  </si>
  <si>
    <t>Эффективность реализации муниципальной программы по целевым индикаторам и качеству кассового исполнения (оперативная эффективность)</t>
  </si>
  <si>
    <t>Оценка качества кассового исполнения подпрограммы № 1</t>
  </si>
  <si>
    <t>проценты</t>
  </si>
  <si>
    <t>еденицы</t>
  </si>
  <si>
    <t>Мероприятие 1: Предоставление культурных благ и услуг на территории Москаленского муниципального района Омской области</t>
  </si>
  <si>
    <t>Количество посещений культурно-досуговых мероприятий</t>
  </si>
  <si>
    <t>человек</t>
  </si>
  <si>
    <t>Мероприятие 3: Содействие в оказании муниципальных услуг учреждениями в сфере культуры муниципальных образований Омской области в части выплаты заработной платы работникам муниципальных учреждений Омской области</t>
  </si>
  <si>
    <t xml:space="preserve"> Достижение уровня средней заработной платы для работников учреждений культуры</t>
  </si>
  <si>
    <t>Мероприятие 2: Содействие в оказании муниципальных услуг учреждениями в сфере культуры муниципальных образований Омской области в части выплаты заработной платы работникам муниципальных учреждений Омской области</t>
  </si>
  <si>
    <t>Мероприятие 1: Предоставление музейных и туристических услуг</t>
  </si>
  <si>
    <t>Количество посещений муниципального музея</t>
  </si>
  <si>
    <t>Эффективность реализации мероприятий подпрограммы № 3 по целевым индикаторам</t>
  </si>
  <si>
    <t>Мероприятие 1: Библиотечное обслуживание населения</t>
  </si>
  <si>
    <t>Количество посещений муниципальных библиотек</t>
  </si>
  <si>
    <t>Мероприятие 2:Комплектование книжных фондов библиотек</t>
  </si>
  <si>
    <t>Размер совокупного библиотечного фонда</t>
  </si>
  <si>
    <t>единицы</t>
  </si>
  <si>
    <t xml:space="preserve">Достижение уровня средней заработной платы для работников учреждений культуры. </t>
  </si>
  <si>
    <t>Мероприятие 4: Комплектование книжных фондов общедоступных (публичных) библиотек муниципальным образованиям Омской области</t>
  </si>
  <si>
    <t>Мероприятие 1: Предоставление дополнительного образования детей на территории Москаленского муниципального района Омской области</t>
  </si>
  <si>
    <t>Мероприятие 2:Софинансирование расходов на ремонт и материально-техническое оснащение объектов, находящихся в муниципальной собственности</t>
  </si>
  <si>
    <t>Доля ДШИ, в которых проведен капитальный ремонт, модернизация, оснащение оборудованием или обеспечено укрепление материально-технической базы</t>
  </si>
  <si>
    <t xml:space="preserve">Достижение уровня средней заработной платы педагогических работников муниципальных организаций дополнительного образования детей. </t>
  </si>
  <si>
    <t>Мероприятие 4: Софинансирование расходов в сфере культуры в целях обеспечения гарантий по оплате труда, предусмотренных трудовым законодательством и иными нормативными правовыми актами Российской Федерации, содержащими нормы трудового права</t>
  </si>
  <si>
    <t xml:space="preserve">Достижение уровня средней заработной платы для прочих работников  муниципальных организаций дополнительного образования детей. </t>
  </si>
  <si>
    <t>Оценка качества кассового исполнения подпрограммы № 3</t>
  </si>
  <si>
    <t>Эффективность реализации мероприятий подпрограммы № 4 по целевым индикаторам</t>
  </si>
  <si>
    <t>Оценка качества кассового исполнения подпрограммы № 4</t>
  </si>
  <si>
    <t>Эффективность реализации подпрограммы № 4</t>
  </si>
  <si>
    <t>Эффективность реализации подпрограммы № 3</t>
  </si>
  <si>
    <t>Эффективность реализации мероприятий подпрограммы № 5 по целевым индикаторам</t>
  </si>
  <si>
    <t>Эффективность реализации подпрограммы № 5</t>
  </si>
  <si>
    <t>Оценка качества кассового исполнения подпрограммы № 5</t>
  </si>
  <si>
    <t>Мероприятия, в рамках деятельности субъектов бюджетного планирования ,связанной с осуществлением функций руководства и управления в сфере установленных функций</t>
  </si>
  <si>
    <t>Муниципальная программа «Развитие культуры Москаленского муниципального района Омской области»</t>
  </si>
  <si>
    <t>Мероприятие 1: Руководство и управление в сфере установленных функций органов местного самоуправления</t>
  </si>
  <si>
    <t>Мероприятие 2: Поощрение муниципальной управленческой команды Омской области</t>
  </si>
  <si>
    <t>Мероприятия, за исключением мероприятий в рамках деятельности субъектов бюджетного планирования, связанной с осуществлением функций руководства и управления в сфере установленных функций</t>
  </si>
  <si>
    <t>Количество сетевых единиц учреждений культуры</t>
  </si>
  <si>
    <t>Мероприятие 3: Финансово - экономическое обеспечение деятельности учреждений культуры</t>
  </si>
  <si>
    <t>Мероприятие 4: Хозяйственно - эксплуатационное сопровождение деятельности учреждений культуры</t>
  </si>
  <si>
    <t>Доля сетевых единиц учреждений культуры, в которых проведен капитальный и текущий ремонт, модернизация, оснащение оборудованием или обеспечено укрепление материально-технической базы, от общего количества сетевых единиц</t>
  </si>
  <si>
    <t>5</t>
  </si>
  <si>
    <t>Достижение уровня средней заработной платы для прочих работников учреждений культуры</t>
  </si>
  <si>
    <t>Мероприятие 5: Софинансирование расходов в сфере культуры в целях обеспечения гарантий по оплате труда, предусмотренных трудовым законодательством и иными нормативными правовыми актами Российской Федерации, содержащими нормы трудового права</t>
  </si>
  <si>
    <t>Подпрограмма 2 «Развитие культурно - досуговой деятельности»</t>
  </si>
  <si>
    <t>Подпрограмма 3 «Развитие музейных и туристических услуг»</t>
  </si>
  <si>
    <t>Подпрограмма 4 «Развитие библиотечного обслуживания»</t>
  </si>
  <si>
    <t>Подпрограмма 1 муниципальной программы «Развитие системы муниципального управления в сфере культуры»</t>
  </si>
  <si>
    <t>Доля работников или учреждений культуры, получивших государственную поддержку.</t>
  </si>
  <si>
    <t>Подпрограмма № 5 Осуществление предоставления дополнительного образования детям на территории Москаленского муниципального района Омской области</t>
  </si>
  <si>
    <t>Эффективность реализации мероприятия по целевым индикаторам/степень достижения значения целевого индикатора (процентов) (гр.7=гр.6/гр.5)*100</t>
  </si>
  <si>
    <t>Эффективность реализации подпрограммы муниципальной программы (далее подпрограмма) муниципальной программы (процентов)  гр.7*0,8+гр.10*0,2</t>
  </si>
  <si>
    <t>Уровень финансового обеспечения мероприятия (справочно)/оценка качества кассового исполнения (процентов)   гр.9/гр.8 *100</t>
  </si>
  <si>
    <t>Доля детей, получающих услуги в образовательных организациях в сфере культуры Москаленского муниципального района Омской области от общей численности детей Москаленского муниципального района Омской области</t>
  </si>
  <si>
    <t>Мероприятие 6: Реализация прочих мероприятий в области культуры</t>
  </si>
  <si>
    <t>Освоение финансирования на поощрение муниципальной управленческой команды</t>
  </si>
  <si>
    <t>Эффективность реализации мероприятий подпрограммы № 2 по целевым индикаторам</t>
  </si>
  <si>
    <t>Оценка качества кассового исполнения подпрограммы № 2</t>
  </si>
  <si>
    <t>Количество посетителей выездных экскурсий</t>
  </si>
  <si>
    <t>Мероприятие 3:Создание условий для развития туризма на территории Москаленского муниципального района Омской области</t>
  </si>
  <si>
    <t>6</t>
  </si>
  <si>
    <t>Доля работников, повысивших обрзовательный уровень</t>
  </si>
  <si>
    <t>РАСЧЕТ
 оценки эффективности реализации муниципальной программы Москаленского муниципального района Омской области 
Москаленского муниципального района Омской области «Развитие культуры Москаленского муниципального района Омской области» 
 (далее  - МП) за 2024 год</t>
  </si>
  <si>
    <t>Количество учащихся муниципальных школ искусств</t>
  </si>
  <si>
    <t>Мероприятие 5 Ремонт и материально-техническое оснащение объектов, находящихся в муниципальной собственности</t>
  </si>
  <si>
    <t>Доля капитально отремонтированных КДУ от общего количества КДУ</t>
  </si>
  <si>
    <t>Мероприятие 3: "Капитальный ремонт, ремонт и материально-техническое оснащение объектов, находящихся в муниципальной собственности"</t>
  </si>
  <si>
    <t>Мероприятие 4 "Реализация инициативных проектов в сфере культуры на территории муниципальных образований Омской области"</t>
  </si>
  <si>
    <t xml:space="preserve">Доля учреждений культурно-досугового типа, в которых произведено благоустройство территории </t>
  </si>
  <si>
    <t>Количество экземпляров изданий, поступивших в библиотечные фонды за счет средств федерального бюджета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</si>
</sst>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73">
    <xf numFmtId="0" fontId="0" fillId="0" borderId="0" xfId="0"/>
    <xf numFmtId="0" fontId="4" fillId="0" borderId="0" xfId="2" applyFont="1" applyFill="1" applyBorder="1" applyAlignment="1">
      <alignment horizontal="center" vertical="top"/>
    </xf>
    <xf numFmtId="0" fontId="4" fillId="0" borderId="0" xfId="2" applyFont="1" applyFill="1" applyBorder="1" applyAlignment="1">
      <alignment wrapText="1"/>
    </xf>
    <xf numFmtId="0" fontId="4" fillId="0" borderId="0" xfId="2" applyFont="1" applyFill="1" applyBorder="1"/>
    <xf numFmtId="0" fontId="4" fillId="0" borderId="1" xfId="2" applyFont="1" applyFill="1" applyBorder="1" applyAlignment="1">
      <alignment horizontal="center" vertical="top" wrapText="1"/>
    </xf>
    <xf numFmtId="0" fontId="4" fillId="0" borderId="1" xfId="2" applyFont="1" applyFill="1" applyBorder="1" applyAlignment="1">
      <alignment horizontal="center" wrapText="1"/>
    </xf>
    <xf numFmtId="0" fontId="2" fillId="0" borderId="0" xfId="2" applyFont="1" applyFill="1" applyBorder="1" applyAlignment="1">
      <alignment horizontal="center" vertical="top"/>
    </xf>
    <xf numFmtId="49" fontId="4" fillId="2" borderId="1" xfId="2" applyNumberFormat="1" applyFont="1" applyFill="1" applyBorder="1" applyAlignment="1">
      <alignment horizontal="center" vertical="center" wrapText="1"/>
    </xf>
    <xf numFmtId="2" fontId="4" fillId="2" borderId="1" xfId="2" applyNumberFormat="1" applyFont="1" applyFill="1" applyBorder="1" applyAlignment="1">
      <alignment horizontal="center" vertical="center" wrapText="1"/>
    </xf>
    <xf numFmtId="49" fontId="4" fillId="0" borderId="1" xfId="2" applyNumberFormat="1" applyFont="1" applyFill="1" applyBorder="1" applyAlignment="1">
      <alignment horizontal="center" vertical="center" wrapText="1"/>
    </xf>
    <xf numFmtId="3" fontId="4" fillId="2" borderId="1" xfId="2" applyNumberFormat="1" applyFont="1" applyFill="1" applyBorder="1" applyAlignment="1">
      <alignment horizontal="center" vertical="center" wrapText="1"/>
    </xf>
    <xf numFmtId="4" fontId="4" fillId="2" borderId="1" xfId="2" applyNumberFormat="1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49" fontId="4" fillId="2" borderId="1" xfId="2" applyNumberFormat="1" applyFont="1" applyFill="1" applyBorder="1" applyAlignment="1">
      <alignment horizontal="center" vertical="top"/>
    </xf>
    <xf numFmtId="0" fontId="4" fillId="2" borderId="1" xfId="2" applyFont="1" applyFill="1" applyBorder="1" applyAlignment="1">
      <alignment horizontal="center" vertical="center" wrapText="1"/>
    </xf>
    <xf numFmtId="49" fontId="4" fillId="2" borderId="1" xfId="2" applyNumberFormat="1" applyFont="1" applyFill="1" applyBorder="1" applyAlignment="1">
      <alignment horizontal="left" vertical="center" wrapText="1"/>
    </xf>
    <xf numFmtId="0" fontId="4" fillId="2" borderId="1" xfId="2" applyNumberFormat="1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wrapText="1"/>
    </xf>
    <xf numFmtId="0" fontId="0" fillId="2" borderId="0" xfId="0" applyFill="1"/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2" fontId="4" fillId="2" borderId="5" xfId="2" applyNumberFormat="1" applyFont="1" applyFill="1" applyBorder="1" applyAlignment="1">
      <alignment horizontal="center" vertical="top"/>
    </xf>
    <xf numFmtId="0" fontId="6" fillId="0" borderId="1" xfId="2" applyFont="1" applyFill="1" applyBorder="1" applyAlignment="1">
      <alignment horizontal="center" vertical="center" wrapText="1"/>
    </xf>
    <xf numFmtId="2" fontId="4" fillId="0" borderId="4" xfId="2" applyNumberFormat="1" applyFont="1" applyFill="1" applyBorder="1" applyAlignment="1">
      <alignment horizontal="center" vertical="center" wrapText="1"/>
    </xf>
    <xf numFmtId="2" fontId="4" fillId="2" borderId="4" xfId="2" applyNumberFormat="1" applyFont="1" applyFill="1" applyBorder="1" applyAlignment="1">
      <alignment horizontal="center" wrapText="1"/>
    </xf>
    <xf numFmtId="2" fontId="4" fillId="2" borderId="1" xfId="2" applyNumberFormat="1" applyFont="1" applyFill="1" applyBorder="1" applyAlignment="1">
      <alignment horizontal="center" wrapText="1"/>
    </xf>
    <xf numFmtId="2" fontId="4" fillId="0" borderId="1" xfId="2" applyNumberFormat="1" applyFont="1" applyFill="1" applyBorder="1" applyAlignment="1">
      <alignment horizontal="center" wrapText="1"/>
    </xf>
    <xf numFmtId="2" fontId="4" fillId="2" borderId="5" xfId="2" applyNumberFormat="1" applyFont="1" applyFill="1" applyBorder="1" applyAlignment="1">
      <alignment horizontal="center" wrapText="1"/>
    </xf>
    <xf numFmtId="2" fontId="4" fillId="2" borderId="4" xfId="2" applyNumberFormat="1" applyFont="1" applyFill="1" applyBorder="1" applyAlignment="1">
      <alignment horizontal="center" vertical="center" wrapText="1"/>
    </xf>
    <xf numFmtId="2" fontId="4" fillId="0" borderId="5" xfId="2" applyNumberFormat="1" applyFont="1" applyFill="1" applyBorder="1" applyAlignment="1">
      <alignment horizontal="center" wrapText="1"/>
    </xf>
    <xf numFmtId="4" fontId="4" fillId="2" borderId="4" xfId="2" applyNumberFormat="1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4" fontId="4" fillId="2" borderId="1" xfId="2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top" wrapText="1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2" applyFont="1" applyFill="1" applyBorder="1" applyAlignment="1">
      <alignment horizontal="left" vertical="top"/>
    </xf>
    <xf numFmtId="4" fontId="4" fillId="2" borderId="1" xfId="2" applyNumberFormat="1" applyFont="1" applyFill="1" applyBorder="1" applyAlignment="1">
      <alignment horizontal="left" vertical="center" wrapText="1"/>
    </xf>
    <xf numFmtId="0" fontId="4" fillId="2" borderId="3" xfId="2" applyFont="1" applyFill="1" applyBorder="1" applyAlignment="1">
      <alignment horizontal="left" vertical="top" wrapText="1"/>
    </xf>
    <xf numFmtId="0" fontId="4" fillId="2" borderId="4" xfId="2" applyFont="1" applyFill="1" applyBorder="1" applyAlignment="1">
      <alignment horizontal="left" vertical="top" wrapText="1"/>
    </xf>
    <xf numFmtId="0" fontId="4" fillId="2" borderId="5" xfId="2" applyFont="1" applyFill="1" applyBorder="1" applyAlignment="1">
      <alignment horizontal="left" vertical="top" wrapText="1"/>
    </xf>
    <xf numFmtId="0" fontId="4" fillId="0" borderId="0" xfId="2" applyFont="1" applyFill="1" applyBorder="1" applyAlignment="1">
      <alignment horizontal="left" wrapText="1"/>
    </xf>
    <xf numFmtId="0" fontId="4" fillId="2" borderId="3" xfId="2" applyFont="1" applyFill="1" applyBorder="1" applyAlignment="1">
      <alignment horizontal="left" vertical="top"/>
    </xf>
    <xf numFmtId="0" fontId="4" fillId="2" borderId="4" xfId="2" applyFont="1" applyFill="1" applyBorder="1" applyAlignment="1">
      <alignment horizontal="left" vertical="top"/>
    </xf>
    <xf numFmtId="0" fontId="4" fillId="2" borderId="5" xfId="2" applyFont="1" applyFill="1" applyBorder="1" applyAlignment="1">
      <alignment horizontal="left" vertical="top"/>
    </xf>
    <xf numFmtId="49" fontId="6" fillId="2" borderId="3" xfId="2" applyNumberFormat="1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vertical="center" wrapText="1"/>
    </xf>
    <xf numFmtId="49" fontId="4" fillId="2" borderId="3" xfId="2" applyNumberFormat="1" applyFont="1" applyFill="1" applyBorder="1" applyAlignment="1">
      <alignment horizontal="left" vertical="center" wrapText="1"/>
    </xf>
    <xf numFmtId="49" fontId="4" fillId="2" borderId="4" xfId="2" applyNumberFormat="1" applyFont="1" applyFill="1" applyBorder="1" applyAlignment="1">
      <alignment horizontal="left" vertical="center" wrapText="1"/>
    </xf>
    <xf numFmtId="49" fontId="4" fillId="2" borderId="5" xfId="2" applyNumberFormat="1" applyFont="1" applyFill="1" applyBorder="1" applyAlignment="1">
      <alignment horizontal="left" vertical="center" wrapText="1"/>
    </xf>
    <xf numFmtId="0" fontId="4" fillId="0" borderId="3" xfId="2" applyFont="1" applyFill="1" applyBorder="1" applyAlignment="1">
      <alignment horizontal="center" vertical="top" wrapText="1"/>
    </xf>
    <xf numFmtId="0" fontId="4" fillId="0" borderId="4" xfId="2" applyFont="1" applyFill="1" applyBorder="1" applyAlignment="1">
      <alignment horizontal="center" vertical="top" wrapText="1"/>
    </xf>
    <xf numFmtId="0" fontId="4" fillId="0" borderId="5" xfId="2" applyFont="1" applyFill="1" applyBorder="1" applyAlignment="1">
      <alignment horizontal="center" vertical="top" wrapText="1"/>
    </xf>
    <xf numFmtId="0" fontId="4" fillId="0" borderId="0" xfId="2" applyFont="1" applyFill="1" applyBorder="1" applyAlignment="1">
      <alignment horizontal="right"/>
    </xf>
    <xf numFmtId="0" fontId="4" fillId="0" borderId="0" xfId="2" applyFont="1" applyFill="1" applyBorder="1" applyAlignment="1">
      <alignment horizontal="center" vertical="center" wrapText="1"/>
    </xf>
    <xf numFmtId="0" fontId="4" fillId="0" borderId="6" xfId="2" applyFont="1" applyFill="1" applyBorder="1" applyAlignment="1">
      <alignment horizontal="center" vertical="center" wrapText="1"/>
    </xf>
    <xf numFmtId="0" fontId="4" fillId="0" borderId="7" xfId="2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 vertical="center" wrapText="1"/>
    </xf>
    <xf numFmtId="0" fontId="4" fillId="0" borderId="4" xfId="2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center" vertical="center" wrapText="1"/>
    </xf>
    <xf numFmtId="0" fontId="6" fillId="0" borderId="6" xfId="2" applyFont="1" applyFill="1" applyBorder="1" applyAlignment="1">
      <alignment horizontal="center" vertical="center" wrapText="1"/>
    </xf>
    <xf numFmtId="0" fontId="6" fillId="0" borderId="7" xfId="2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_Расчет индикаторов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9"/>
  <sheetViews>
    <sheetView tabSelected="1" view="pageBreakPreview" zoomScale="60" zoomScaleNormal="80" workbookViewId="0">
      <selection activeCell="B42" sqref="B42"/>
    </sheetView>
  </sheetViews>
  <sheetFormatPr defaultRowHeight="14.5"/>
  <cols>
    <col min="1" max="1" width="7.54296875" customWidth="1"/>
    <col min="2" max="2" width="36.08984375" customWidth="1"/>
    <col min="3" max="3" width="37" customWidth="1"/>
    <col min="4" max="4" width="13.1796875" customWidth="1"/>
    <col min="5" max="5" width="11.26953125" customWidth="1"/>
    <col min="6" max="6" width="11.1796875" customWidth="1"/>
    <col min="7" max="7" width="19.26953125" customWidth="1"/>
    <col min="8" max="8" width="19.7265625" customWidth="1"/>
    <col min="9" max="9" width="21" customWidth="1"/>
    <col min="10" max="10" width="20.453125" customWidth="1"/>
    <col min="11" max="11" width="21.81640625" customWidth="1"/>
  </cols>
  <sheetData>
    <row r="1" spans="1:11" ht="18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</row>
    <row r="2" spans="1:11" ht="76.5" customHeight="1">
      <c r="A2" s="59" t="s">
        <v>84</v>
      </c>
      <c r="B2" s="59"/>
      <c r="C2" s="59"/>
      <c r="D2" s="59"/>
      <c r="E2" s="59"/>
      <c r="F2" s="59"/>
      <c r="G2" s="59"/>
      <c r="H2" s="59"/>
      <c r="I2" s="59"/>
      <c r="J2" s="59"/>
      <c r="K2" s="59"/>
    </row>
    <row r="3" spans="1:11" ht="18">
      <c r="A3" s="1"/>
      <c r="B3" s="2"/>
      <c r="C3" s="2"/>
      <c r="D3" s="2"/>
      <c r="E3" s="2"/>
      <c r="F3" s="2"/>
      <c r="G3" s="2"/>
      <c r="H3" s="2"/>
      <c r="I3" s="2"/>
      <c r="J3" s="2"/>
      <c r="K3" s="3"/>
    </row>
    <row r="4" spans="1:11" ht="67.5" customHeight="1">
      <c r="A4" s="60" t="s">
        <v>1</v>
      </c>
      <c r="B4" s="60" t="s">
        <v>11</v>
      </c>
      <c r="C4" s="63" t="s">
        <v>12</v>
      </c>
      <c r="D4" s="64"/>
      <c r="E4" s="64"/>
      <c r="F4" s="65"/>
      <c r="G4" s="66" t="s">
        <v>72</v>
      </c>
      <c r="H4" s="69" t="s">
        <v>13</v>
      </c>
      <c r="I4" s="70"/>
      <c r="J4" s="66" t="s">
        <v>74</v>
      </c>
      <c r="K4" s="66" t="s">
        <v>73</v>
      </c>
    </row>
    <row r="5" spans="1:11" ht="18.75" customHeight="1">
      <c r="A5" s="61"/>
      <c r="B5" s="61"/>
      <c r="C5" s="60" t="s">
        <v>2</v>
      </c>
      <c r="D5" s="60" t="s">
        <v>3</v>
      </c>
      <c r="E5" s="63" t="s">
        <v>4</v>
      </c>
      <c r="F5" s="65"/>
      <c r="G5" s="67"/>
      <c r="H5" s="71"/>
      <c r="I5" s="72"/>
      <c r="J5" s="67"/>
      <c r="K5" s="67"/>
    </row>
    <row r="6" spans="1:11" ht="154.5" customHeight="1">
      <c r="A6" s="62"/>
      <c r="B6" s="62"/>
      <c r="C6" s="62"/>
      <c r="D6" s="62"/>
      <c r="E6" s="12" t="s">
        <v>6</v>
      </c>
      <c r="F6" s="12" t="s">
        <v>14</v>
      </c>
      <c r="G6" s="68"/>
      <c r="H6" s="22" t="s">
        <v>6</v>
      </c>
      <c r="I6" s="22" t="s">
        <v>14</v>
      </c>
      <c r="J6" s="68"/>
      <c r="K6" s="68"/>
    </row>
    <row r="7" spans="1:11" ht="18">
      <c r="A7" s="4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  <c r="J7" s="5">
        <v>10</v>
      </c>
      <c r="K7" s="5">
        <v>11</v>
      </c>
    </row>
    <row r="8" spans="1:11" ht="18">
      <c r="A8" s="55" t="s">
        <v>55</v>
      </c>
      <c r="B8" s="56"/>
      <c r="C8" s="56"/>
      <c r="D8" s="56"/>
      <c r="E8" s="56"/>
      <c r="F8" s="56"/>
      <c r="G8" s="56"/>
      <c r="H8" s="56"/>
      <c r="I8" s="56"/>
      <c r="J8" s="56"/>
      <c r="K8" s="57"/>
    </row>
    <row r="9" spans="1:11" s="18" customFormat="1" ht="30.65" customHeight="1">
      <c r="A9" s="42" t="s">
        <v>69</v>
      </c>
      <c r="B9" s="43"/>
      <c r="C9" s="43"/>
      <c r="D9" s="43"/>
      <c r="E9" s="43"/>
      <c r="F9" s="43"/>
      <c r="G9" s="43"/>
      <c r="H9" s="43"/>
      <c r="I9" s="43"/>
      <c r="J9" s="43"/>
      <c r="K9" s="44"/>
    </row>
    <row r="10" spans="1:11" ht="37" customHeight="1">
      <c r="A10" s="52" t="s">
        <v>54</v>
      </c>
      <c r="B10" s="53"/>
      <c r="C10" s="53"/>
      <c r="D10" s="53"/>
      <c r="E10" s="53"/>
      <c r="F10" s="53"/>
      <c r="G10" s="53"/>
      <c r="H10" s="53"/>
      <c r="I10" s="53"/>
      <c r="J10" s="53"/>
      <c r="K10" s="54"/>
    </row>
    <row r="11" spans="1:11" ht="90">
      <c r="A11" s="13" t="s">
        <v>7</v>
      </c>
      <c r="B11" s="19" t="s">
        <v>56</v>
      </c>
      <c r="C11" s="20" t="s">
        <v>70</v>
      </c>
      <c r="D11" s="14" t="s">
        <v>22</v>
      </c>
      <c r="E11" s="16">
        <v>0.5</v>
      </c>
      <c r="F11" s="16">
        <v>0.5</v>
      </c>
      <c r="G11" s="23">
        <f>F11/E11*100</f>
        <v>100</v>
      </c>
      <c r="H11" s="11">
        <v>3243554.73</v>
      </c>
      <c r="I11" s="11">
        <v>3243554.73</v>
      </c>
      <c r="J11" s="23">
        <f>+I11/H11*100</f>
        <v>100</v>
      </c>
      <c r="K11" s="11" t="s">
        <v>0</v>
      </c>
    </row>
    <row r="12" spans="1:11" ht="72">
      <c r="A12" s="13" t="s">
        <v>8</v>
      </c>
      <c r="B12" s="19" t="s">
        <v>57</v>
      </c>
      <c r="C12" s="35" t="s">
        <v>77</v>
      </c>
      <c r="D12" s="14" t="s">
        <v>22</v>
      </c>
      <c r="E12" s="16">
        <v>100</v>
      </c>
      <c r="F12" s="16">
        <v>100</v>
      </c>
      <c r="G12" s="23">
        <f>F12/E12*100</f>
        <v>100</v>
      </c>
      <c r="H12" s="11">
        <v>105207.67</v>
      </c>
      <c r="I12" s="11">
        <v>105207.67</v>
      </c>
      <c r="J12" s="23">
        <f>+I12/H12*100</f>
        <v>100</v>
      </c>
      <c r="K12" s="11" t="s">
        <v>0</v>
      </c>
    </row>
    <row r="13" spans="1:11" ht="36.75" customHeight="1">
      <c r="A13" s="39" t="s">
        <v>58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</row>
    <row r="14" spans="1:11" ht="72">
      <c r="A14" s="13" t="s">
        <v>9</v>
      </c>
      <c r="B14" s="19" t="s">
        <v>60</v>
      </c>
      <c r="C14" s="19" t="s">
        <v>59</v>
      </c>
      <c r="D14" s="14" t="s">
        <v>37</v>
      </c>
      <c r="E14" s="16">
        <v>62</v>
      </c>
      <c r="F14" s="16">
        <v>62</v>
      </c>
      <c r="G14" s="23">
        <f>F14/E14*100</f>
        <v>100</v>
      </c>
      <c r="H14" s="37">
        <v>3221978.04</v>
      </c>
      <c r="I14" s="36">
        <v>3221978.04</v>
      </c>
      <c r="J14" s="23">
        <f>+I14/H14*100</f>
        <v>100</v>
      </c>
      <c r="K14" s="11" t="s">
        <v>0</v>
      </c>
    </row>
    <row r="15" spans="1:11" ht="167.5" customHeight="1">
      <c r="A15" s="13" t="s">
        <v>10</v>
      </c>
      <c r="B15" s="19" t="s">
        <v>61</v>
      </c>
      <c r="C15" s="19" t="s">
        <v>62</v>
      </c>
      <c r="D15" s="14" t="s">
        <v>22</v>
      </c>
      <c r="E15" s="16">
        <v>10</v>
      </c>
      <c r="F15" s="16">
        <v>10</v>
      </c>
      <c r="G15" s="23">
        <f t="shared" ref="G15:G16" si="0">F15/E15*100</f>
        <v>100</v>
      </c>
      <c r="H15" s="11">
        <v>16063957.16</v>
      </c>
      <c r="I15" s="11">
        <v>16063957.16</v>
      </c>
      <c r="J15" s="23">
        <f t="shared" ref="J15:J16" si="1">+I15/H15*100</f>
        <v>100</v>
      </c>
      <c r="K15" s="11" t="s">
        <v>0</v>
      </c>
    </row>
    <row r="16" spans="1:11" ht="198" customHeight="1">
      <c r="A16" s="13" t="s">
        <v>63</v>
      </c>
      <c r="B16" s="38" t="s">
        <v>65</v>
      </c>
      <c r="C16" s="19" t="s">
        <v>64</v>
      </c>
      <c r="D16" s="14" t="s">
        <v>22</v>
      </c>
      <c r="E16" s="16">
        <v>100</v>
      </c>
      <c r="F16" s="16">
        <v>100</v>
      </c>
      <c r="G16" s="23">
        <f t="shared" si="0"/>
        <v>100</v>
      </c>
      <c r="H16" s="11">
        <v>6353629</v>
      </c>
      <c r="I16" s="11">
        <v>6353629</v>
      </c>
      <c r="J16" s="23">
        <f t="shared" si="1"/>
        <v>100</v>
      </c>
      <c r="K16" s="11" t="s">
        <v>0</v>
      </c>
    </row>
    <row r="17" spans="1:11" ht="64.5" customHeight="1">
      <c r="A17" s="13" t="s">
        <v>82</v>
      </c>
      <c r="B17" s="31" t="s">
        <v>76</v>
      </c>
      <c r="C17" s="35" t="s">
        <v>83</v>
      </c>
      <c r="D17" s="14" t="s">
        <v>22</v>
      </c>
      <c r="E17" s="16">
        <v>5</v>
      </c>
      <c r="F17" s="16">
        <v>5</v>
      </c>
      <c r="G17" s="23">
        <f t="shared" ref="G17" si="2">F17/E17*100</f>
        <v>100</v>
      </c>
      <c r="H17" s="11">
        <v>32250</v>
      </c>
      <c r="I17" s="11">
        <v>32250</v>
      </c>
      <c r="J17" s="23">
        <f t="shared" ref="J17" si="3">+I17/H17*100</f>
        <v>100</v>
      </c>
      <c r="K17" s="11" t="s">
        <v>0</v>
      </c>
    </row>
    <row r="18" spans="1:11" s="18" customFormat="1" ht="39" customHeight="1">
      <c r="A18" s="39" t="s">
        <v>15</v>
      </c>
      <c r="B18" s="39"/>
      <c r="C18" s="39"/>
      <c r="D18" s="39"/>
      <c r="E18" s="39"/>
      <c r="F18" s="39"/>
      <c r="G18" s="24">
        <f>((G11+G12)/2+(G14+G15+G16+G17))/(4+1)</f>
        <v>100</v>
      </c>
      <c r="H18" s="39" t="s">
        <v>17</v>
      </c>
      <c r="I18" s="39"/>
      <c r="J18" s="25">
        <f>(I11+I12+I14+I15+I16)/(H11+H12+H14+H15+H16)*100</f>
        <v>100</v>
      </c>
      <c r="K18" s="17" t="s">
        <v>0</v>
      </c>
    </row>
    <row r="19" spans="1:11" ht="39.75" customHeight="1">
      <c r="A19" s="40" t="s">
        <v>16</v>
      </c>
      <c r="B19" s="40"/>
      <c r="C19" s="40"/>
      <c r="D19" s="40"/>
      <c r="E19" s="40"/>
      <c r="F19" s="40"/>
      <c r="G19" s="24">
        <f>+G18</f>
        <v>100</v>
      </c>
      <c r="H19" s="41" t="s">
        <v>21</v>
      </c>
      <c r="I19" s="41"/>
      <c r="J19" s="26">
        <f>J18</f>
        <v>100</v>
      </c>
      <c r="K19" s="5" t="s">
        <v>0</v>
      </c>
    </row>
    <row r="20" spans="1:11" ht="26.15" customHeight="1">
      <c r="A20" s="40" t="s">
        <v>18</v>
      </c>
      <c r="B20" s="40"/>
      <c r="C20" s="40"/>
      <c r="D20" s="40"/>
      <c r="E20" s="40"/>
      <c r="F20" s="40"/>
      <c r="G20" s="40"/>
      <c r="H20" s="40"/>
      <c r="I20" s="40"/>
      <c r="J20" s="40"/>
      <c r="K20" s="27">
        <f>+(G19*0.8)+(J19*0.2)</f>
        <v>100</v>
      </c>
    </row>
    <row r="21" spans="1:11" ht="27" customHeight="1">
      <c r="A21" s="46" t="s">
        <v>66</v>
      </c>
      <c r="B21" s="47"/>
      <c r="C21" s="47"/>
      <c r="D21" s="47"/>
      <c r="E21" s="47"/>
      <c r="F21" s="47"/>
      <c r="G21" s="47"/>
      <c r="H21" s="47"/>
      <c r="I21" s="47"/>
      <c r="J21" s="47"/>
      <c r="K21" s="48"/>
    </row>
    <row r="22" spans="1:11" ht="42.75" customHeight="1">
      <c r="A22" s="39" t="s">
        <v>58</v>
      </c>
      <c r="B22" s="39"/>
      <c r="C22" s="39"/>
      <c r="D22" s="39"/>
      <c r="E22" s="39"/>
      <c r="F22" s="39"/>
      <c r="G22" s="39"/>
      <c r="H22" s="39"/>
      <c r="I22" s="39"/>
      <c r="J22" s="39"/>
      <c r="K22" s="39"/>
    </row>
    <row r="23" spans="1:11" ht="112.5" customHeight="1">
      <c r="A23" s="9" t="s">
        <v>7</v>
      </c>
      <c r="B23" s="15" t="s">
        <v>24</v>
      </c>
      <c r="C23" s="15" t="s">
        <v>25</v>
      </c>
      <c r="D23" s="7" t="s">
        <v>26</v>
      </c>
      <c r="E23" s="10">
        <v>80000</v>
      </c>
      <c r="F23" s="10">
        <v>80000</v>
      </c>
      <c r="G23" s="11">
        <f>F23/E23*100</f>
        <v>100</v>
      </c>
      <c r="H23" s="11">
        <v>5257729.3499999996</v>
      </c>
      <c r="I23" s="11">
        <v>5257729.3499999996</v>
      </c>
      <c r="J23" s="8">
        <f>I23/H23*100</f>
        <v>100</v>
      </c>
      <c r="K23" s="8" t="s">
        <v>0</v>
      </c>
    </row>
    <row r="24" spans="1:11" ht="162.5" customHeight="1">
      <c r="A24" s="7" t="s">
        <v>8</v>
      </c>
      <c r="B24" s="15" t="s">
        <v>29</v>
      </c>
      <c r="C24" s="15" t="s">
        <v>28</v>
      </c>
      <c r="D24" s="7" t="s">
        <v>5</v>
      </c>
      <c r="E24" s="10">
        <v>100</v>
      </c>
      <c r="F24" s="10">
        <v>100</v>
      </c>
      <c r="G24" s="11">
        <f>F24/E24*100</f>
        <v>100</v>
      </c>
      <c r="H24" s="11">
        <v>27135846.59</v>
      </c>
      <c r="I24" s="11">
        <v>27135846.59</v>
      </c>
      <c r="J24" s="8">
        <f>I24/H24*100</f>
        <v>100</v>
      </c>
      <c r="K24" s="8" t="s">
        <v>0</v>
      </c>
    </row>
    <row r="25" spans="1:11" ht="107.5" customHeight="1">
      <c r="A25" s="7" t="s">
        <v>9</v>
      </c>
      <c r="B25" s="15" t="s">
        <v>88</v>
      </c>
      <c r="C25" s="15" t="s">
        <v>87</v>
      </c>
      <c r="D25" s="7" t="s">
        <v>5</v>
      </c>
      <c r="E25" s="10">
        <v>3</v>
      </c>
      <c r="F25" s="10">
        <v>3</v>
      </c>
      <c r="G25" s="11">
        <f>F25/E25*100</f>
        <v>100</v>
      </c>
      <c r="H25" s="11">
        <v>7650</v>
      </c>
      <c r="I25" s="11">
        <v>7650</v>
      </c>
      <c r="J25" s="8">
        <f>I25/H25*100</f>
        <v>100</v>
      </c>
      <c r="K25" s="8" t="s">
        <v>0</v>
      </c>
    </row>
    <row r="26" spans="1:11" ht="117" customHeight="1">
      <c r="A26" s="7" t="s">
        <v>10</v>
      </c>
      <c r="B26" s="15" t="s">
        <v>89</v>
      </c>
      <c r="C26" s="15" t="s">
        <v>90</v>
      </c>
      <c r="D26" s="7" t="s">
        <v>5</v>
      </c>
      <c r="E26" s="10">
        <v>3</v>
      </c>
      <c r="F26" s="10">
        <v>3</v>
      </c>
      <c r="G26" s="11">
        <f>F26/E26*100</f>
        <v>100</v>
      </c>
      <c r="H26" s="11">
        <v>3190707.89</v>
      </c>
      <c r="I26" s="11">
        <v>3190707.89</v>
      </c>
      <c r="J26" s="8">
        <f>I26/H26*100</f>
        <v>100</v>
      </c>
      <c r="K26" s="8" t="s">
        <v>0</v>
      </c>
    </row>
    <row r="27" spans="1:11" s="18" customFormat="1" ht="39.65" customHeight="1">
      <c r="A27" s="7"/>
      <c r="B27" s="49" t="s">
        <v>15</v>
      </c>
      <c r="C27" s="50"/>
      <c r="D27" s="50"/>
      <c r="E27" s="50"/>
      <c r="F27" s="51"/>
      <c r="G27" s="11">
        <f>(G23+G24+G25+G26)/4</f>
        <v>100</v>
      </c>
      <c r="H27" s="39" t="s">
        <v>17</v>
      </c>
      <c r="I27" s="39"/>
      <c r="J27" s="8">
        <f>(I23+I24+I25+I26)/(H23+H24+H25+H26)*100</f>
        <v>100</v>
      </c>
      <c r="K27" s="8"/>
    </row>
    <row r="28" spans="1:11" s="18" customFormat="1" ht="38.15" customHeight="1">
      <c r="A28" s="40" t="s">
        <v>78</v>
      </c>
      <c r="B28" s="40"/>
      <c r="C28" s="40"/>
      <c r="D28" s="40"/>
      <c r="E28" s="40"/>
      <c r="F28" s="40"/>
      <c r="G28" s="24">
        <f>G27</f>
        <v>100</v>
      </c>
      <c r="H28" s="41" t="s">
        <v>79</v>
      </c>
      <c r="I28" s="41"/>
      <c r="J28" s="25">
        <f>J27</f>
        <v>100</v>
      </c>
      <c r="K28" s="5" t="s">
        <v>0</v>
      </c>
    </row>
    <row r="29" spans="1:11" ht="29.5" customHeight="1">
      <c r="A29" s="40" t="s">
        <v>19</v>
      </c>
      <c r="B29" s="40"/>
      <c r="C29" s="40"/>
      <c r="D29" s="40"/>
      <c r="E29" s="40"/>
      <c r="F29" s="40"/>
      <c r="G29" s="40"/>
      <c r="H29" s="40"/>
      <c r="I29" s="40"/>
      <c r="J29" s="40"/>
      <c r="K29" s="29">
        <f>+(G28*0.8)+(J28*0.2)</f>
        <v>100</v>
      </c>
    </row>
    <row r="30" spans="1:11" s="18" customFormat="1" ht="28.5" customHeight="1">
      <c r="A30" s="42" t="s">
        <v>67</v>
      </c>
      <c r="B30" s="43"/>
      <c r="C30" s="43"/>
      <c r="D30" s="43"/>
      <c r="E30" s="43"/>
      <c r="F30" s="43"/>
      <c r="G30" s="43"/>
      <c r="H30" s="43"/>
      <c r="I30" s="43"/>
      <c r="J30" s="43"/>
      <c r="K30" s="44"/>
    </row>
    <row r="31" spans="1:11" s="18" customFormat="1" ht="39.75" customHeight="1">
      <c r="A31" s="42" t="s">
        <v>58</v>
      </c>
      <c r="B31" s="43"/>
      <c r="C31" s="43"/>
      <c r="D31" s="43"/>
      <c r="E31" s="43"/>
      <c r="F31" s="43"/>
      <c r="G31" s="43"/>
      <c r="H31" s="43"/>
      <c r="I31" s="43"/>
      <c r="J31" s="43"/>
      <c r="K31" s="44"/>
    </row>
    <row r="32" spans="1:11" s="18" customFormat="1" ht="70" customHeight="1">
      <c r="A32" s="13" t="s">
        <v>7</v>
      </c>
      <c r="B32" s="31" t="s">
        <v>30</v>
      </c>
      <c r="C32" s="31" t="s">
        <v>31</v>
      </c>
      <c r="D32" s="14" t="s">
        <v>23</v>
      </c>
      <c r="E32" s="16">
        <v>10000</v>
      </c>
      <c r="F32" s="16">
        <v>10000</v>
      </c>
      <c r="G32" s="28">
        <f>(F32/E32)*100</f>
        <v>100</v>
      </c>
      <c r="H32" s="11">
        <v>416673.53</v>
      </c>
      <c r="I32" s="11">
        <v>416673.53</v>
      </c>
      <c r="J32" s="28">
        <f>+I32/H32*100</f>
        <v>100</v>
      </c>
      <c r="K32" s="34" t="s">
        <v>0</v>
      </c>
    </row>
    <row r="33" spans="1:11" s="18" customFormat="1" ht="158" customHeight="1">
      <c r="A33" s="13" t="s">
        <v>8</v>
      </c>
      <c r="B33" s="33" t="s">
        <v>29</v>
      </c>
      <c r="C33" s="31" t="s">
        <v>28</v>
      </c>
      <c r="D33" s="14" t="s">
        <v>22</v>
      </c>
      <c r="E33" s="16">
        <v>100</v>
      </c>
      <c r="F33" s="16">
        <v>100</v>
      </c>
      <c r="G33" s="28">
        <f t="shared" ref="G33:G34" si="4">(F33/E33)*100</f>
        <v>100</v>
      </c>
      <c r="H33" s="11">
        <v>3207776.87</v>
      </c>
      <c r="I33" s="11">
        <v>3207776.87</v>
      </c>
      <c r="J33" s="28">
        <f t="shared" ref="J33" si="5">+I33/H33*100</f>
        <v>100</v>
      </c>
      <c r="K33" s="34" t="s">
        <v>0</v>
      </c>
    </row>
    <row r="34" spans="1:11" s="18" customFormat="1" ht="96" customHeight="1">
      <c r="A34" s="13" t="s">
        <v>9</v>
      </c>
      <c r="B34" s="33" t="s">
        <v>81</v>
      </c>
      <c r="C34" s="32" t="s">
        <v>80</v>
      </c>
      <c r="D34" s="14" t="s">
        <v>23</v>
      </c>
      <c r="E34" s="16">
        <v>500</v>
      </c>
      <c r="F34" s="16">
        <v>500</v>
      </c>
      <c r="G34" s="28">
        <f t="shared" si="4"/>
        <v>100</v>
      </c>
      <c r="H34" s="11">
        <v>501354</v>
      </c>
      <c r="I34" s="11">
        <v>501354</v>
      </c>
      <c r="J34" s="28">
        <v>0</v>
      </c>
      <c r="K34" s="34" t="s">
        <v>0</v>
      </c>
    </row>
    <row r="35" spans="1:11" s="18" customFormat="1" ht="36" customHeight="1">
      <c r="A35" s="39" t="s">
        <v>15</v>
      </c>
      <c r="B35" s="39"/>
      <c r="C35" s="39"/>
      <c r="D35" s="39"/>
      <c r="E35" s="39"/>
      <c r="F35" s="39"/>
      <c r="G35" s="24">
        <f>(G32+G33+G34)/3</f>
        <v>100</v>
      </c>
      <c r="H35" s="39" t="s">
        <v>17</v>
      </c>
      <c r="I35" s="39"/>
      <c r="J35" s="25">
        <f>(I32+I33+I34)/(H32+H33+H34)*100</f>
        <v>100</v>
      </c>
      <c r="K35" s="17" t="s">
        <v>0</v>
      </c>
    </row>
    <row r="36" spans="1:11" s="18" customFormat="1" ht="39.75" customHeight="1">
      <c r="A36" s="40" t="s">
        <v>32</v>
      </c>
      <c r="B36" s="40"/>
      <c r="C36" s="40"/>
      <c r="D36" s="40"/>
      <c r="E36" s="40"/>
      <c r="F36" s="40"/>
      <c r="G36" s="24">
        <f>+G35</f>
        <v>100</v>
      </c>
      <c r="H36" s="41" t="s">
        <v>46</v>
      </c>
      <c r="I36" s="41"/>
      <c r="J36" s="25">
        <f>J35</f>
        <v>100</v>
      </c>
      <c r="K36" s="17" t="s">
        <v>0</v>
      </c>
    </row>
    <row r="37" spans="1:11" ht="45.75" customHeight="1">
      <c r="A37" s="40" t="s">
        <v>50</v>
      </c>
      <c r="B37" s="40"/>
      <c r="C37" s="40"/>
      <c r="D37" s="40"/>
      <c r="E37" s="40"/>
      <c r="F37" s="40"/>
      <c r="G37" s="40"/>
      <c r="H37" s="40"/>
      <c r="I37" s="40"/>
      <c r="J37" s="40"/>
      <c r="K37" s="27">
        <f>+(G36*0.8)+(J36*0.2)</f>
        <v>100</v>
      </c>
    </row>
    <row r="38" spans="1:11" ht="18.75" customHeight="1">
      <c r="A38" s="46" t="s">
        <v>68</v>
      </c>
      <c r="B38" s="47"/>
      <c r="C38" s="47"/>
      <c r="D38" s="47"/>
      <c r="E38" s="47"/>
      <c r="F38" s="47"/>
      <c r="G38" s="47"/>
      <c r="H38" s="47"/>
      <c r="I38" s="47"/>
      <c r="J38" s="47"/>
      <c r="K38" s="48"/>
    </row>
    <row r="39" spans="1:11" ht="42.75" customHeight="1">
      <c r="A39" s="42" t="s">
        <v>58</v>
      </c>
      <c r="B39" s="43"/>
      <c r="C39" s="43"/>
      <c r="D39" s="43"/>
      <c r="E39" s="43"/>
      <c r="F39" s="43"/>
      <c r="G39" s="43"/>
      <c r="H39" s="43"/>
      <c r="I39" s="43"/>
      <c r="J39" s="43"/>
      <c r="K39" s="44"/>
    </row>
    <row r="40" spans="1:11" ht="36">
      <c r="A40" s="9" t="s">
        <v>7</v>
      </c>
      <c r="B40" s="15" t="s">
        <v>33</v>
      </c>
      <c r="C40" s="15" t="s">
        <v>34</v>
      </c>
      <c r="D40" s="7" t="s">
        <v>26</v>
      </c>
      <c r="E40" s="10">
        <v>102000</v>
      </c>
      <c r="F40" s="10">
        <v>102000</v>
      </c>
      <c r="G40" s="11">
        <f t="shared" ref="G40:G43" si="6">(F40/E40)*100</f>
        <v>100</v>
      </c>
      <c r="H40" s="11">
        <v>1429668.92</v>
      </c>
      <c r="I40" s="11">
        <v>1429668.92</v>
      </c>
      <c r="J40" s="8">
        <f>I40/H40*100</f>
        <v>100</v>
      </c>
      <c r="K40" s="8" t="s">
        <v>0</v>
      </c>
    </row>
    <row r="41" spans="1:11" ht="57.5" customHeight="1">
      <c r="A41" s="7" t="s">
        <v>8</v>
      </c>
      <c r="B41" s="15" t="s">
        <v>35</v>
      </c>
      <c r="C41" s="15" t="s">
        <v>36</v>
      </c>
      <c r="D41" s="7" t="s">
        <v>37</v>
      </c>
      <c r="E41" s="10">
        <v>200000</v>
      </c>
      <c r="F41" s="10">
        <v>200000</v>
      </c>
      <c r="G41" s="11">
        <f t="shared" si="6"/>
        <v>100</v>
      </c>
      <c r="H41" s="11">
        <v>380500</v>
      </c>
      <c r="I41" s="11">
        <v>380500</v>
      </c>
      <c r="J41" s="8">
        <f>I41/H41*100</f>
        <v>100</v>
      </c>
      <c r="K41" s="8" t="s">
        <v>0</v>
      </c>
    </row>
    <row r="42" spans="1:11" ht="157" customHeight="1">
      <c r="A42" s="7" t="s">
        <v>9</v>
      </c>
      <c r="B42" s="15" t="s">
        <v>27</v>
      </c>
      <c r="C42" s="15" t="s">
        <v>38</v>
      </c>
      <c r="D42" s="7" t="s">
        <v>22</v>
      </c>
      <c r="E42" s="10">
        <v>100</v>
      </c>
      <c r="F42" s="10">
        <v>100</v>
      </c>
      <c r="G42" s="11">
        <f t="shared" si="6"/>
        <v>100</v>
      </c>
      <c r="H42" s="11">
        <v>14768679.779999999</v>
      </c>
      <c r="I42" s="11">
        <v>14768679.779999999</v>
      </c>
      <c r="J42" s="8">
        <f t="shared" ref="J42:J43" si="7">I42/H42*100</f>
        <v>100</v>
      </c>
      <c r="K42" s="8" t="s">
        <v>0</v>
      </c>
    </row>
    <row r="43" spans="1:11" ht="112.5" customHeight="1">
      <c r="A43" s="7" t="s">
        <v>10</v>
      </c>
      <c r="B43" s="15" t="s">
        <v>39</v>
      </c>
      <c r="C43" s="15" t="s">
        <v>91</v>
      </c>
      <c r="D43" s="7" t="s">
        <v>37</v>
      </c>
      <c r="E43" s="10">
        <v>200</v>
      </c>
      <c r="F43" s="10">
        <v>200</v>
      </c>
      <c r="G43" s="11">
        <f t="shared" si="6"/>
        <v>100</v>
      </c>
      <c r="H43" s="11">
        <v>159761.68</v>
      </c>
      <c r="I43" s="11">
        <v>159761.68</v>
      </c>
      <c r="J43" s="8">
        <f t="shared" si="7"/>
        <v>100</v>
      </c>
      <c r="K43" s="8" t="s">
        <v>0</v>
      </c>
    </row>
    <row r="44" spans="1:11" s="18" customFormat="1" ht="36" customHeight="1">
      <c r="A44" s="39" t="s">
        <v>15</v>
      </c>
      <c r="B44" s="39"/>
      <c r="C44" s="39"/>
      <c r="D44" s="39"/>
      <c r="E44" s="39"/>
      <c r="F44" s="39"/>
      <c r="G44" s="30">
        <f>(G40+G41+G42+G43)/4</f>
        <v>100</v>
      </c>
      <c r="H44" s="39" t="s">
        <v>17</v>
      </c>
      <c r="I44" s="39"/>
      <c r="J44" s="25">
        <f>(I40+I41+I42+I43)/(H40+H41+H42+H43)*100</f>
        <v>100</v>
      </c>
      <c r="K44" s="17" t="s">
        <v>0</v>
      </c>
    </row>
    <row r="45" spans="1:11" ht="39.75" customHeight="1">
      <c r="A45" s="40" t="s">
        <v>47</v>
      </c>
      <c r="B45" s="40"/>
      <c r="C45" s="40"/>
      <c r="D45" s="40"/>
      <c r="E45" s="40"/>
      <c r="F45" s="40"/>
      <c r="G45" s="30">
        <f>(G41+G42+G43+G44)/4</f>
        <v>100</v>
      </c>
      <c r="H45" s="41" t="s">
        <v>48</v>
      </c>
      <c r="I45" s="41"/>
      <c r="J45" s="25">
        <f>J44</f>
        <v>100</v>
      </c>
      <c r="K45" s="5" t="s">
        <v>0</v>
      </c>
    </row>
    <row r="46" spans="1:11" ht="27.65" customHeight="1">
      <c r="A46" s="40" t="s">
        <v>49</v>
      </c>
      <c r="B46" s="40"/>
      <c r="C46" s="40"/>
      <c r="D46" s="40"/>
      <c r="E46" s="40"/>
      <c r="F46" s="40"/>
      <c r="G46" s="40"/>
      <c r="H46" s="40"/>
      <c r="I46" s="40"/>
      <c r="J46" s="40"/>
      <c r="K46" s="29">
        <f>+(G45*0.8)+(J45*0.2)</f>
        <v>100</v>
      </c>
    </row>
    <row r="47" spans="1:11" s="18" customFormat="1" ht="32.5" customHeight="1">
      <c r="A47" s="42" t="s">
        <v>71</v>
      </c>
      <c r="B47" s="43"/>
      <c r="C47" s="43"/>
      <c r="D47" s="43"/>
      <c r="E47" s="43"/>
      <c r="F47" s="43"/>
      <c r="G47" s="43"/>
      <c r="H47" s="43"/>
      <c r="I47" s="43"/>
      <c r="J47" s="43"/>
      <c r="K47" s="44"/>
    </row>
    <row r="48" spans="1:11" ht="42.75" customHeight="1">
      <c r="A48" s="42" t="s">
        <v>58</v>
      </c>
      <c r="B48" s="43"/>
      <c r="C48" s="43"/>
      <c r="D48" s="43"/>
      <c r="E48" s="43"/>
      <c r="F48" s="43"/>
      <c r="G48" s="43"/>
      <c r="H48" s="43"/>
      <c r="I48" s="43"/>
      <c r="J48" s="43"/>
      <c r="K48" s="44"/>
    </row>
    <row r="49" spans="1:11" ht="167.5" customHeight="1">
      <c r="A49" s="9" t="s">
        <v>7</v>
      </c>
      <c r="B49" s="15" t="s">
        <v>40</v>
      </c>
      <c r="C49" s="15" t="s">
        <v>75</v>
      </c>
      <c r="D49" s="7" t="s">
        <v>5</v>
      </c>
      <c r="E49" s="10">
        <v>8</v>
      </c>
      <c r="F49" s="10">
        <v>8</v>
      </c>
      <c r="G49" s="11">
        <f>(F49/E49)*100</f>
        <v>100</v>
      </c>
      <c r="H49" s="11">
        <v>7664787.4299999997</v>
      </c>
      <c r="I49" s="11">
        <v>7664787.4299999997</v>
      </c>
      <c r="J49" s="8">
        <f>I49/H49*100</f>
        <v>100</v>
      </c>
      <c r="K49" s="8" t="s">
        <v>0</v>
      </c>
    </row>
    <row r="50" spans="1:11" ht="128.5" customHeight="1">
      <c r="A50" s="7" t="s">
        <v>8</v>
      </c>
      <c r="B50" s="15" t="s">
        <v>41</v>
      </c>
      <c r="C50" s="15" t="s">
        <v>42</v>
      </c>
      <c r="D50" s="7" t="s">
        <v>22</v>
      </c>
      <c r="E50" s="10">
        <v>25</v>
      </c>
      <c r="F50" s="10">
        <v>25</v>
      </c>
      <c r="G50" s="11">
        <f>(F50/E50)*100</f>
        <v>100</v>
      </c>
      <c r="H50" s="11">
        <v>666666.67000000004</v>
      </c>
      <c r="I50" s="11">
        <v>666666.67000000004</v>
      </c>
      <c r="J50" s="8">
        <f>I50/H50*100</f>
        <v>100</v>
      </c>
      <c r="K50" s="8" t="s">
        <v>0</v>
      </c>
    </row>
    <row r="51" spans="1:11" ht="161" customHeight="1">
      <c r="A51" s="7" t="s">
        <v>9</v>
      </c>
      <c r="B51" s="15" t="s">
        <v>27</v>
      </c>
      <c r="C51" s="15" t="s">
        <v>43</v>
      </c>
      <c r="D51" s="7" t="s">
        <v>22</v>
      </c>
      <c r="E51" s="10">
        <v>100</v>
      </c>
      <c r="F51" s="10">
        <v>100</v>
      </c>
      <c r="G51" s="11">
        <f>(F51/E51)*100</f>
        <v>100</v>
      </c>
      <c r="H51" s="11">
        <v>22441802.98</v>
      </c>
      <c r="I51" s="11">
        <v>22441802.98</v>
      </c>
      <c r="J51" s="8">
        <f t="shared" ref="J51:J53" si="8">I51/H51*100</f>
        <v>100</v>
      </c>
      <c r="K51" s="8" t="s">
        <v>0</v>
      </c>
    </row>
    <row r="52" spans="1:11" ht="191.5" customHeight="1">
      <c r="A52" s="7" t="s">
        <v>10</v>
      </c>
      <c r="B52" s="15" t="s">
        <v>44</v>
      </c>
      <c r="C52" s="15" t="s">
        <v>45</v>
      </c>
      <c r="D52" s="7" t="s">
        <v>22</v>
      </c>
      <c r="E52" s="10">
        <v>100</v>
      </c>
      <c r="F52" s="10">
        <v>100</v>
      </c>
      <c r="G52" s="11">
        <f>(F52/E52)*100</f>
        <v>100</v>
      </c>
      <c r="H52" s="11">
        <v>1575399</v>
      </c>
      <c r="I52" s="11">
        <v>1575399</v>
      </c>
      <c r="J52" s="8">
        <f t="shared" si="8"/>
        <v>100</v>
      </c>
      <c r="K52" s="8" t="s">
        <v>0</v>
      </c>
    </row>
    <row r="53" spans="1:11" ht="105" customHeight="1">
      <c r="A53" s="7" t="s">
        <v>63</v>
      </c>
      <c r="B53" s="15" t="s">
        <v>86</v>
      </c>
      <c r="C53" s="15" t="s">
        <v>85</v>
      </c>
      <c r="D53" s="7" t="s">
        <v>26</v>
      </c>
      <c r="E53" s="10">
        <v>589</v>
      </c>
      <c r="F53" s="10">
        <v>589</v>
      </c>
      <c r="G53" s="11">
        <f>(F53/E53)*100</f>
        <v>100</v>
      </c>
      <c r="H53" s="11">
        <v>3400</v>
      </c>
      <c r="I53" s="11">
        <v>3400</v>
      </c>
      <c r="J53" s="8">
        <f t="shared" si="8"/>
        <v>100</v>
      </c>
      <c r="K53" s="8" t="s">
        <v>0</v>
      </c>
    </row>
    <row r="54" spans="1:11" ht="40.5" customHeight="1">
      <c r="A54" s="7"/>
      <c r="B54" s="49" t="s">
        <v>15</v>
      </c>
      <c r="C54" s="50"/>
      <c r="D54" s="50"/>
      <c r="E54" s="50"/>
      <c r="F54" s="51"/>
      <c r="G54" s="11">
        <f>(G49+G50+G51+G52+G53)/5</f>
        <v>100</v>
      </c>
      <c r="H54" s="39" t="s">
        <v>17</v>
      </c>
      <c r="I54" s="39"/>
      <c r="J54" s="8">
        <f>(I49+I50+I51+I52)/(H49+H50+H51+H52)*100</f>
        <v>100</v>
      </c>
      <c r="K54" s="8" t="s">
        <v>0</v>
      </c>
    </row>
    <row r="55" spans="1:11" ht="39.75" customHeight="1">
      <c r="A55" s="40" t="s">
        <v>51</v>
      </c>
      <c r="B55" s="40"/>
      <c r="C55" s="40"/>
      <c r="D55" s="40"/>
      <c r="E55" s="40"/>
      <c r="F55" s="40"/>
      <c r="G55" s="24">
        <f>G54</f>
        <v>100</v>
      </c>
      <c r="H55" s="41" t="s">
        <v>53</v>
      </c>
      <c r="I55" s="41"/>
      <c r="J55" s="25">
        <f>J54</f>
        <v>100</v>
      </c>
      <c r="K55" s="17" t="s">
        <v>0</v>
      </c>
    </row>
    <row r="56" spans="1:11" ht="35.5" customHeight="1">
      <c r="A56" s="40" t="s">
        <v>52</v>
      </c>
      <c r="B56" s="40"/>
      <c r="C56" s="40"/>
      <c r="D56" s="40"/>
      <c r="E56" s="40"/>
      <c r="F56" s="40"/>
      <c r="G56" s="40"/>
      <c r="H56" s="40"/>
      <c r="I56" s="40"/>
      <c r="J56" s="40"/>
      <c r="K56" s="27">
        <f>+(G55*0.8)+(J55*0.2)</f>
        <v>100</v>
      </c>
    </row>
    <row r="57" spans="1:11" ht="24" customHeight="1">
      <c r="A57" s="40" t="s">
        <v>20</v>
      </c>
      <c r="B57" s="40"/>
      <c r="C57" s="40"/>
      <c r="D57" s="40"/>
      <c r="E57" s="40"/>
      <c r="F57" s="40"/>
      <c r="G57" s="40"/>
      <c r="H57" s="40"/>
      <c r="I57" s="40"/>
      <c r="J57" s="40"/>
      <c r="K57" s="21">
        <f>(K20+K29+K37+K46+K56)/5</f>
        <v>100</v>
      </c>
    </row>
    <row r="58" spans="1:11" ht="18">
      <c r="A58" s="1"/>
      <c r="B58" s="45"/>
      <c r="C58" s="45"/>
      <c r="D58" s="45"/>
      <c r="E58" s="45"/>
      <c r="F58" s="45"/>
      <c r="G58" s="45"/>
      <c r="H58" s="45"/>
      <c r="I58" s="45"/>
      <c r="J58" s="45"/>
      <c r="K58" s="45"/>
    </row>
    <row r="59" spans="1:11" ht="18">
      <c r="A59" s="6"/>
      <c r="B59" s="45"/>
      <c r="C59" s="45"/>
      <c r="D59" s="45"/>
      <c r="E59" s="45"/>
      <c r="F59" s="45"/>
      <c r="G59" s="45"/>
      <c r="H59" s="45"/>
      <c r="I59" s="45"/>
      <c r="J59" s="45"/>
      <c r="K59" s="45"/>
    </row>
  </sheetData>
  <mergeCells count="52">
    <mergeCell ref="A9:K9"/>
    <mergeCell ref="A28:F28"/>
    <mergeCell ref="A8:K8"/>
    <mergeCell ref="A1:K1"/>
    <mergeCell ref="A2:K2"/>
    <mergeCell ref="A4:A6"/>
    <mergeCell ref="B4:B6"/>
    <mergeCell ref="C4:F4"/>
    <mergeCell ref="G4:G6"/>
    <mergeCell ref="J4:J6"/>
    <mergeCell ref="K4:K6"/>
    <mergeCell ref="E5:F5"/>
    <mergeCell ref="C5:C6"/>
    <mergeCell ref="D5:D6"/>
    <mergeCell ref="H4:I5"/>
    <mergeCell ref="H28:I28"/>
    <mergeCell ref="A35:F35"/>
    <mergeCell ref="A10:K10"/>
    <mergeCell ref="H19:I19"/>
    <mergeCell ref="A21:K21"/>
    <mergeCell ref="B27:F27"/>
    <mergeCell ref="H27:I27"/>
    <mergeCell ref="A20:J20"/>
    <mergeCell ref="A13:K13"/>
    <mergeCell ref="A18:F18"/>
    <mergeCell ref="A19:F19"/>
    <mergeCell ref="H18:I18"/>
    <mergeCell ref="H35:I35"/>
    <mergeCell ref="B59:K59"/>
    <mergeCell ref="B58:K58"/>
    <mergeCell ref="A22:K22"/>
    <mergeCell ref="A56:J56"/>
    <mergeCell ref="A57:J57"/>
    <mergeCell ref="A29:J29"/>
    <mergeCell ref="A30:K30"/>
    <mergeCell ref="H55:I55"/>
    <mergeCell ref="A55:F55"/>
    <mergeCell ref="A31:K31"/>
    <mergeCell ref="A38:K38"/>
    <mergeCell ref="A39:K39"/>
    <mergeCell ref="A47:K47"/>
    <mergeCell ref="A45:F45"/>
    <mergeCell ref="H45:I45"/>
    <mergeCell ref="B54:F54"/>
    <mergeCell ref="H54:I54"/>
    <mergeCell ref="A36:F36"/>
    <mergeCell ref="H36:I36"/>
    <mergeCell ref="A37:J37"/>
    <mergeCell ref="A44:F44"/>
    <mergeCell ref="H44:I44"/>
    <mergeCell ref="A48:K48"/>
    <mergeCell ref="A46:J46"/>
  </mergeCells>
  <phoneticPr fontId="3" type="noConversion"/>
  <pageMargins left="0.51181102362204722" right="0.31496062992125984" top="0.6692913385826772" bottom="0.23622047244094491" header="0.31496062992125984" footer="0.15748031496062992"/>
  <pageSetup paperSize="9" scale="55" fitToHeight="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Оценка </vt:lpstr>
      <vt:lpstr>Лист1</vt:lpstr>
      <vt:lpstr>'Оценка '!Заголовки_для_печати</vt:lpstr>
    </vt:vector>
  </TitlesOfParts>
  <Company>КФиК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мю</dc:creator>
  <cp:lastModifiedBy>User</cp:lastModifiedBy>
  <cp:lastPrinted>2025-05-29T09:18:50Z</cp:lastPrinted>
  <dcterms:created xsi:type="dcterms:W3CDTF">2011-02-09T02:44:53Z</dcterms:created>
  <dcterms:modified xsi:type="dcterms:W3CDTF">2025-05-29T09:28:14Z</dcterms:modified>
</cp:coreProperties>
</file>