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6140"/>
  </bookViews>
  <sheets>
    <sheet name="Приложение 1" sheetId="231" r:id="rId1"/>
  </sheets>
  <definedNames>
    <definedName name="_xlnm.Print_Titles" localSheetId="0">'Приложение 1'!$14:$14</definedName>
  </definedNames>
  <calcPr calcId="125725"/>
</workbook>
</file>

<file path=xl/calcChain.xml><?xml version="1.0" encoding="utf-8"?>
<calcChain xmlns="http://schemas.openxmlformats.org/spreadsheetml/2006/main">
  <c r="K48" i="231"/>
  <c r="K36"/>
  <c r="K57"/>
  <c r="M56"/>
  <c r="M55" s="1"/>
  <c r="L56"/>
  <c r="L55" s="1"/>
  <c r="K56"/>
  <c r="K55" s="1"/>
  <c r="M53"/>
  <c r="L53"/>
  <c r="K53"/>
  <c r="M51"/>
  <c r="L51"/>
  <c r="K51"/>
  <c r="M49"/>
  <c r="L49"/>
  <c r="K49"/>
  <c r="M47"/>
  <c r="M46" s="1"/>
  <c r="L47"/>
  <c r="L46" s="1"/>
  <c r="K47"/>
  <c r="K46" s="1"/>
  <c r="M44"/>
  <c r="L44"/>
  <c r="K44"/>
  <c r="K43"/>
  <c r="M42"/>
  <c r="L42"/>
  <c r="K42"/>
  <c r="K41"/>
  <c r="K40" s="1"/>
  <c r="K37" s="1"/>
  <c r="M40"/>
  <c r="M37" s="1"/>
  <c r="L40"/>
  <c r="M39"/>
  <c r="L39"/>
  <c r="K39"/>
  <c r="M38"/>
  <c r="L38"/>
  <c r="K38"/>
  <c r="L37"/>
  <c r="M36"/>
  <c r="M35" s="1"/>
  <c r="M20" s="1"/>
  <c r="L36"/>
  <c r="L35" s="1"/>
  <c r="L20" s="1"/>
  <c r="K35"/>
  <c r="M33"/>
  <c r="L33"/>
  <c r="K33"/>
  <c r="K32"/>
  <c r="K31"/>
  <c r="K20" s="1"/>
  <c r="M29"/>
  <c r="L29"/>
  <c r="K29"/>
  <c r="M27"/>
  <c r="L27"/>
  <c r="K27"/>
  <c r="M25"/>
  <c r="L25"/>
  <c r="K25"/>
  <c r="M23"/>
  <c r="L23"/>
  <c r="K23"/>
  <c r="M21"/>
  <c r="L21"/>
  <c r="K21"/>
  <c r="M18"/>
  <c r="L18"/>
  <c r="K18"/>
  <c r="M17"/>
  <c r="L17"/>
  <c r="L16" s="1"/>
  <c r="L15" s="1"/>
  <c r="K17"/>
  <c r="K16" l="1"/>
  <c r="K15" s="1"/>
  <c r="M16"/>
  <c r="M15" s="1"/>
</calcChain>
</file>

<file path=xl/sharedStrings.xml><?xml version="1.0" encoding="utf-8"?>
<sst xmlns="http://schemas.openxmlformats.org/spreadsheetml/2006/main" count="314" uniqueCount="100">
  <si>
    <t>Сумма, рублей</t>
  </si>
  <si>
    <t>Безвозмездные поступления от других бюджетов бюджетной системы Российской Федерации</t>
  </si>
  <si>
    <t>ГАДБ</t>
  </si>
  <si>
    <t>Наименование кодов классификации доходов районного бюджета</t>
  </si>
  <si>
    <t>00020203029050000151</t>
  </si>
  <si>
    <t>00020203024050000151</t>
  </si>
  <si>
    <t>00020203027050000151</t>
  </si>
  <si>
    <t>Коды классификации доходов районного бюджета</t>
  </si>
  <si>
    <t>00020201001050000151</t>
  </si>
  <si>
    <t>Иные межбюджетные трансферты</t>
  </si>
  <si>
    <t>00020000000000000000</t>
  </si>
  <si>
    <t>00020200000000000000</t>
  </si>
  <si>
    <t>00020201000000000151</t>
  </si>
  <si>
    <t>00020201001000000151</t>
  </si>
  <si>
    <t>00020203000000000151</t>
  </si>
  <si>
    <t>00020203024000000151</t>
  </si>
  <si>
    <t>00020203027000000151</t>
  </si>
  <si>
    <t>00020203029000000151</t>
  </si>
  <si>
    <t>00020204000000000151</t>
  </si>
  <si>
    <t>000</t>
  </si>
  <si>
    <t>02</t>
  </si>
  <si>
    <t>010</t>
  </si>
  <si>
    <t>0000</t>
  </si>
  <si>
    <t>05</t>
  </si>
  <si>
    <t>00</t>
  </si>
  <si>
    <t>014</t>
  </si>
  <si>
    <t>050</t>
  </si>
  <si>
    <t>2</t>
  </si>
  <si>
    <t>001</t>
  </si>
  <si>
    <t>024</t>
  </si>
  <si>
    <t>027</t>
  </si>
  <si>
    <t>029</t>
  </si>
  <si>
    <t>04</t>
  </si>
  <si>
    <t>Безвозмездные поступления</t>
  </si>
  <si>
    <t xml:space="preserve">к решению Совета Москаленского муниципального района Омской области </t>
  </si>
  <si>
    <t>Группа подвида доходов бюджета</t>
  </si>
  <si>
    <t>Вид доходов бюджета</t>
  </si>
  <si>
    <t>Подвид доходов бюджета</t>
  </si>
  <si>
    <t>Груп- па дохо- дов</t>
  </si>
  <si>
    <t>Под- груп-     па дохо- дов</t>
  </si>
  <si>
    <t>Ста- тья до- хо- дов</t>
  </si>
  <si>
    <t>Под- ста-  тья дохо- дов</t>
  </si>
  <si>
    <t>Эле- мент дохо- дов</t>
  </si>
  <si>
    <t>Аналити-ческая группа подвида доходов бюджета</t>
  </si>
  <si>
    <t>Субвенции бюджетам бюджетной системы Российской Федерации</t>
  </si>
  <si>
    <t>150</t>
  </si>
  <si>
    <t xml:space="preserve"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</si>
  <si>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Дотации бюджетам бюджетной системы Российской Федерации
</t>
  </si>
  <si>
    <t xml:space="preserve">Дотации на выравнивание бюджетной обеспеченности
</t>
  </si>
  <si>
    <t xml:space="preserve"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</si>
  <si>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</si>
  <si>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Приложение № 2 </t>
  </si>
  <si>
    <t>2025 год</t>
  </si>
  <si>
    <t>Субсидии бюджетам бюджетной системы Российской Федерации (межбюджетные субсидии)</t>
  </si>
  <si>
    <t>00020202000000000151</t>
  </si>
  <si>
    <t>Прочие субсидии</t>
  </si>
  <si>
    <t>00020202999000000151</t>
  </si>
  <si>
    <t>999</t>
  </si>
  <si>
    <t>Прочие субсидии бюджетам муниципальных районов</t>
  </si>
  <si>
    <t>00020202999050000151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</si>
  <si>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</si>
  <si>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</si>
  <si>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</si>
  <si>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</si>
  <si>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</si>
  <si>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</si>
  <si>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</si>
  <si>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303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</si>
  <si>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</si>
  <si>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</si>
  <si>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</si>
  <si>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</si>
  <si>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</si>
  <si>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2026 год</t>
  </si>
  <si>
    <t xml:space="preserve">Дотации бюджетам муниципальных районов на выравнивание бюджетной обеспеченности из бюджета субъекта Российской Федерации
</t>
  </si>
  <si>
    <t xml:space="preserve">Субвенции местным бюджетам на выполнение передаваемых полномочий субъектов Российской Федерации
</t>
  </si>
  <si>
    <t>Субвенции бюджетам муниципальных районов на выполнение передаваемых полномочий субъектов Российской Федерации</t>
  </si>
  <si>
    <t>Предоставление негосударственными организациями грантов для получателей средств бюджетов муниципальных районов</t>
  </si>
  <si>
    <t>Безвозмездные поступления от негосударственных организаций</t>
  </si>
  <si>
    <t>2027 год</t>
  </si>
  <si>
    <t xml:space="preserve">на 2025 год  и на плановый период 2026 и 2027 годов" </t>
  </si>
  <si>
    <t>Безвозмездные поступления в районный бюджет на 2025 год  и на плановый период 2026 и 2027 годов</t>
  </si>
  <si>
    <t xml:space="preserve">Безвозмездные поступления от негосударственных организаций в бюджеты муниципальных районов
</t>
  </si>
  <si>
    <t xml:space="preserve"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</si>
  <si>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</si>
  <si>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</si>
  <si>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</si>
  <si>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</si>
  <si>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от 11.12.2024 № 79 "О бюджете Москаленского муниципального района </t>
  </si>
  <si>
    <t xml:space="preserve">Субсидии бюджетам на реализацию мероприятий по модернизации школьных систем образования
</t>
  </si>
  <si>
    <t xml:space="preserve">Субсидии бюджетам муниципальных районов на реализацию мероприятий по модернизации школьных систем образования
</t>
  </si>
  <si>
    <t xml:space="preserve"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
</t>
  </si>
  <si>
    <t xml:space="preserve"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
</t>
  </si>
  <si>
    <t>к решению Совета Москаленского района</t>
  </si>
  <si>
    <t>Приложение № 1</t>
  </si>
  <si>
    <t xml:space="preserve">Субсидии бюджетам на осуществление капитального ремонта и оснащение образовательных организаций, осуществляющих образовательную деятельность по образовательным программам дошкольного образования
</t>
  </si>
  <si>
    <t xml:space="preserve">Субсидии бюджетам муниципальных районов на осуществление капитального ремонта и оснащение образовательных организаций, осуществляющих образовательную деятельность по образовательным программам дошкольного образования
</t>
  </si>
  <si>
    <t xml:space="preserve">Субсидии бюджетам на реализацию мероприятий по модернизации коммунальной инфраструктуры
</t>
  </si>
  <si>
    <t xml:space="preserve">Субсидии бюджетам муниципальных районов на реализацию мероприятий по модернизации коммунальной инфраструктуры
</t>
  </si>
  <si>
    <t>от 25.06.2025 № 149</t>
  </si>
</sst>
</file>

<file path=xl/styles.xml><?xml version="1.0" encoding="utf-8"?>
<styleSheet xmlns="http://schemas.openxmlformats.org/spreadsheetml/2006/main">
  <numFmts count="3">
    <numFmt numFmtId="164" formatCode="#,##0.0;[Red]\-#,##0.0"/>
    <numFmt numFmtId="165" formatCode="#,##0.00;[Red]\-#,##0.00"/>
    <numFmt numFmtId="166" formatCode="#,##0.00_ ;[Red]\-#,##0.00\ "/>
  </numFmts>
  <fonts count="12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56">
    <xf numFmtId="0" fontId="0" fillId="0" borderId="0"/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5" borderId="1" applyNumberFormat="0">
      <alignment horizontal="right" vertical="top"/>
    </xf>
    <xf numFmtId="0" fontId="6" fillId="5" borderId="1" applyNumberFormat="0">
      <alignment horizontal="right" vertical="top"/>
    </xf>
    <xf numFmtId="0" fontId="6" fillId="5" borderId="1" applyNumberFormat="0">
      <alignment horizontal="right" vertical="top"/>
    </xf>
    <xf numFmtId="49" fontId="1" fillId="4" borderId="1">
      <alignment horizontal="left" vertical="top"/>
    </xf>
    <xf numFmtId="49" fontId="2" fillId="0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0" fontId="1" fillId="3" borderId="1">
      <alignment horizontal="left" vertical="top" wrapText="1"/>
    </xf>
    <xf numFmtId="0" fontId="6" fillId="3" borderId="1">
      <alignment horizontal="left" vertical="top" wrapText="1"/>
    </xf>
    <xf numFmtId="0" fontId="6" fillId="3" borderId="1">
      <alignment horizontal="left" vertical="top" wrapText="1"/>
    </xf>
    <xf numFmtId="0" fontId="2" fillId="0" borderId="1">
      <alignment horizontal="left" vertical="top" wrapText="1"/>
    </xf>
    <xf numFmtId="0" fontId="1" fillId="2" borderId="1">
      <alignment horizontal="left" vertical="top" wrapText="1"/>
    </xf>
    <xf numFmtId="0" fontId="6" fillId="2" borderId="1">
      <alignment horizontal="left" vertical="top" wrapText="1"/>
    </xf>
    <xf numFmtId="0" fontId="6" fillId="2" borderId="1">
      <alignment horizontal="left" vertical="top" wrapText="1"/>
    </xf>
    <xf numFmtId="0" fontId="1" fillId="6" borderId="1">
      <alignment horizontal="left" vertical="top" wrapText="1"/>
    </xf>
    <xf numFmtId="0" fontId="6" fillId="6" borderId="1">
      <alignment horizontal="left" vertical="top" wrapText="1"/>
    </xf>
    <xf numFmtId="0" fontId="6" fillId="6" borderId="1">
      <alignment horizontal="left" vertical="top" wrapText="1"/>
    </xf>
    <xf numFmtId="0" fontId="1" fillId="7" borderId="1">
      <alignment horizontal="left" vertical="top" wrapText="1"/>
    </xf>
    <xf numFmtId="0" fontId="6" fillId="7" borderId="1">
      <alignment horizontal="left" vertical="top" wrapText="1"/>
    </xf>
    <xf numFmtId="0" fontId="6" fillId="7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3" fillId="0" borderId="0">
      <alignment horizontal="left" vertical="top"/>
    </xf>
    <xf numFmtId="0" fontId="7" fillId="0" borderId="0"/>
    <xf numFmtId="0" fontId="5" fillId="0" borderId="0"/>
    <xf numFmtId="0" fontId="9" fillId="0" borderId="0"/>
    <xf numFmtId="0" fontId="10" fillId="0" borderId="0"/>
    <xf numFmtId="0" fontId="1" fillId="3" borderId="2" applyNumberFormat="0">
      <alignment horizontal="right" vertical="top"/>
    </xf>
    <xf numFmtId="0" fontId="1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1" fillId="6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49" fontId="4" fillId="9" borderId="1">
      <alignment horizontal="left" vertical="top" wrapText="1"/>
    </xf>
    <xf numFmtId="49" fontId="1" fillId="0" borderId="1">
      <alignment horizontal="left" vertical="top" wrapText="1"/>
    </xf>
    <xf numFmtId="49" fontId="6" fillId="0" borderId="1">
      <alignment horizontal="left" vertical="top" wrapText="1"/>
    </xf>
    <xf numFmtId="49" fontId="6" fillId="0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</cellStyleXfs>
  <cellXfs count="66">
    <xf numFmtId="0" fontId="0" fillId="0" borderId="0" xfId="0"/>
    <xf numFmtId="0" fontId="5" fillId="0" borderId="3" xfId="0" applyFont="1" applyBorder="1" applyAlignment="1">
      <alignment vertical="top" wrapText="1"/>
    </xf>
    <xf numFmtId="0" fontId="5" fillId="0" borderId="1" xfId="32" applyFont="1" applyAlignment="1">
      <alignment horizontal="center" vertical="top" wrapText="1"/>
    </xf>
    <xf numFmtId="0" fontId="0" fillId="0" borderId="3" xfId="0" applyBorder="1"/>
    <xf numFmtId="0" fontId="5" fillId="0" borderId="3" xfId="32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right" vertical="justify" wrapText="1"/>
    </xf>
    <xf numFmtId="0" fontId="5" fillId="0" borderId="0" xfId="0" applyFont="1" applyAlignment="1">
      <alignment horizontal="right"/>
    </xf>
    <xf numFmtId="0" fontId="5" fillId="0" borderId="1" xfId="137" applyFont="1">
      <alignment horizontal="left" vertical="top" wrapText="1"/>
    </xf>
    <xf numFmtId="49" fontId="5" fillId="0" borderId="1" xfId="133" applyFont="1">
      <alignment horizontal="left" vertical="top" wrapText="1"/>
    </xf>
    <xf numFmtId="0" fontId="5" fillId="0" borderId="1" xfId="2" applyNumberFormat="1" applyFont="1">
      <alignment horizontal="right" vertical="top"/>
    </xf>
    <xf numFmtId="0" fontId="5" fillId="0" borderId="8" xfId="2" applyNumberFormat="1" applyFont="1" applyBorder="1">
      <alignment horizontal="right" vertical="top"/>
    </xf>
    <xf numFmtId="0" fontId="5" fillId="0" borderId="3" xfId="137" applyFont="1" applyBorder="1">
      <alignment horizontal="left" vertical="top" wrapText="1"/>
    </xf>
    <xf numFmtId="0" fontId="5" fillId="0" borderId="3" xfId="65" applyNumberFormat="1" applyFont="1" applyFill="1" applyBorder="1" applyAlignment="1" applyProtection="1">
      <alignment horizontal="center" vertical="center" wrapText="1"/>
      <protection hidden="1"/>
    </xf>
    <xf numFmtId="165" fontId="5" fillId="0" borderId="3" xfId="5" applyNumberFormat="1" applyFont="1" applyBorder="1">
      <alignment horizontal="right" vertical="top"/>
    </xf>
    <xf numFmtId="0" fontId="5" fillId="0" borderId="10" xfId="137" applyFont="1" applyBorder="1">
      <alignment horizontal="left" vertical="top" wrapText="1"/>
    </xf>
    <xf numFmtId="0" fontId="5" fillId="0" borderId="5" xfId="137" applyFont="1" applyBorder="1">
      <alignment horizontal="left" vertical="top" wrapText="1"/>
    </xf>
    <xf numFmtId="49" fontId="5" fillId="0" borderId="9" xfId="133" applyFont="1" applyBorder="1">
      <alignment horizontal="left" vertical="top" wrapText="1"/>
    </xf>
    <xf numFmtId="0" fontId="5" fillId="0" borderId="9" xfId="2" applyNumberFormat="1" applyFont="1" applyBorder="1">
      <alignment horizontal="right" vertical="top"/>
    </xf>
    <xf numFmtId="49" fontId="5" fillId="0" borderId="9" xfId="2" applyNumberFormat="1" applyFont="1" applyBorder="1">
      <alignment horizontal="right" vertical="top"/>
    </xf>
    <xf numFmtId="0" fontId="5" fillId="0" borderId="7" xfId="2" applyNumberFormat="1" applyFont="1" applyBorder="1">
      <alignment horizontal="right" vertical="top"/>
    </xf>
    <xf numFmtId="164" fontId="5" fillId="0" borderId="5" xfId="5" applyNumberFormat="1" applyFont="1" applyBorder="1">
      <alignment horizontal="right" vertical="top"/>
    </xf>
    <xf numFmtId="0" fontId="5" fillId="0" borderId="3" xfId="2" applyNumberFormat="1" applyFont="1" applyBorder="1">
      <alignment horizontal="right" vertical="top"/>
    </xf>
    <xf numFmtId="49" fontId="5" fillId="0" borderId="3" xfId="2" applyNumberFormat="1" applyFont="1" applyBorder="1">
      <alignment horizontal="right" vertical="top"/>
    </xf>
    <xf numFmtId="49" fontId="5" fillId="0" borderId="3" xfId="133" applyFont="1" applyBorder="1">
      <alignment horizontal="left" vertical="top" wrapText="1"/>
    </xf>
    <xf numFmtId="2" fontId="8" fillId="0" borderId="0" xfId="0" applyNumberFormat="1" applyFont="1"/>
    <xf numFmtId="166" fontId="0" fillId="0" borderId="0" xfId="0" applyNumberFormat="1"/>
    <xf numFmtId="165" fontId="5" fillId="0" borderId="5" xfId="5" applyNumberFormat="1" applyFont="1" applyBorder="1">
      <alignment horizontal="right" vertical="top"/>
    </xf>
    <xf numFmtId="0" fontId="11" fillId="0" borderId="18" xfId="0" applyNumberFormat="1" applyFont="1" applyBorder="1" applyAlignment="1">
      <alignment horizontal="left" vertical="center" wrapText="1"/>
    </xf>
    <xf numFmtId="4" fontId="11" fillId="0" borderId="18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right" vertical="center"/>
    </xf>
    <xf numFmtId="49" fontId="11" fillId="0" borderId="18" xfId="0" applyNumberFormat="1" applyFont="1" applyBorder="1" applyAlignment="1">
      <alignment horizontal="right" vertical="center"/>
    </xf>
    <xf numFmtId="0" fontId="5" fillId="0" borderId="19" xfId="2" applyNumberFormat="1" applyFont="1" applyBorder="1">
      <alignment horizontal="right" vertical="top"/>
    </xf>
    <xf numFmtId="165" fontId="5" fillId="0" borderId="20" xfId="5" applyNumberFormat="1" applyFont="1" applyBorder="1">
      <alignment horizontal="right" vertical="top"/>
    </xf>
    <xf numFmtId="0" fontId="5" fillId="0" borderId="20" xfId="137" applyFont="1" applyBorder="1">
      <alignment horizontal="left" vertical="top" wrapText="1"/>
    </xf>
    <xf numFmtId="49" fontId="5" fillId="0" borderId="21" xfId="133" applyFont="1" applyBorder="1">
      <alignment horizontal="left" vertical="top" wrapText="1"/>
    </xf>
    <xf numFmtId="0" fontId="5" fillId="0" borderId="21" xfId="2" applyNumberFormat="1" applyFont="1" applyBorder="1">
      <alignment horizontal="right" vertical="top"/>
    </xf>
    <xf numFmtId="0" fontId="5" fillId="0" borderId="20" xfId="2" applyNumberFormat="1" applyFont="1" applyBorder="1">
      <alignment horizontal="right" vertical="top"/>
    </xf>
    <xf numFmtId="49" fontId="5" fillId="0" borderId="20" xfId="2" applyNumberFormat="1" applyFont="1" applyBorder="1">
      <alignment horizontal="right" vertical="top"/>
    </xf>
    <xf numFmtId="0" fontId="5" fillId="0" borderId="22" xfId="137" applyFont="1" applyBorder="1">
      <alignment horizontal="left" vertical="top" wrapText="1"/>
    </xf>
    <xf numFmtId="49" fontId="5" fillId="0" borderId="23" xfId="133" applyFont="1" applyBorder="1">
      <alignment horizontal="left" vertical="top" wrapText="1"/>
    </xf>
    <xf numFmtId="0" fontId="5" fillId="0" borderId="23" xfId="2" applyNumberFormat="1" applyFont="1" applyBorder="1">
      <alignment horizontal="right" vertical="top"/>
    </xf>
    <xf numFmtId="49" fontId="5" fillId="0" borderId="23" xfId="2" applyNumberFormat="1" applyFont="1" applyBorder="1">
      <alignment horizontal="right" vertical="top"/>
    </xf>
    <xf numFmtId="0" fontId="5" fillId="0" borderId="24" xfId="2" applyNumberFormat="1" applyFont="1" applyBorder="1">
      <alignment horizontal="right" vertical="top"/>
    </xf>
    <xf numFmtId="165" fontId="5" fillId="0" borderId="22" xfId="5" applyNumberFormat="1" applyFont="1" applyBorder="1">
      <alignment horizontal="right" vertical="top"/>
    </xf>
    <xf numFmtId="49" fontId="5" fillId="0" borderId="20" xfId="133" applyFont="1" applyBorder="1">
      <alignment horizontal="left" vertical="top" wrapText="1"/>
    </xf>
    <xf numFmtId="164" fontId="5" fillId="0" borderId="22" xfId="5" applyNumberFormat="1" applyFont="1" applyBorder="1">
      <alignment horizontal="right" vertical="top"/>
    </xf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0" fontId="0" fillId="0" borderId="0" xfId="0" applyAlignment="1"/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right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13" xfId="0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156">
    <cellStyle name="Данные (редактируемые)" xfId="1"/>
    <cellStyle name="Данные (редактируемые) 2" xfId="2"/>
    <cellStyle name="Данные (редактируемые) 3" xfId="3"/>
    <cellStyle name="Данные (только для чтения)" xfId="4"/>
    <cellStyle name="Данные (только для чтения) 2" xfId="5"/>
    <cellStyle name="Данные (только для чтения) 3" xfId="6"/>
    <cellStyle name="Данные для удаления" xfId="7"/>
    <cellStyle name="Данные для удаления 2" xfId="8"/>
    <cellStyle name="Данные для удаления 3" xfId="9"/>
    <cellStyle name="Заголовки полей" xfId="10"/>
    <cellStyle name="Заголовки полей [печать]" xfId="11"/>
    <cellStyle name="Заголовки полей 10" xfId="12"/>
    <cellStyle name="Заголовки полей 11" xfId="13"/>
    <cellStyle name="Заголовки полей 12" xfId="14"/>
    <cellStyle name="Заголовки полей 13" xfId="15"/>
    <cellStyle name="Заголовки полей 14" xfId="16"/>
    <cellStyle name="Заголовки полей 15" xfId="17"/>
    <cellStyle name="Заголовки полей 16" xfId="18"/>
    <cellStyle name="Заголовки полей 17" xfId="19"/>
    <cellStyle name="Заголовки полей 18" xfId="20"/>
    <cellStyle name="Заголовки полей 2" xfId="21"/>
    <cellStyle name="Заголовки полей 3" xfId="22"/>
    <cellStyle name="Заголовки полей 4" xfId="23"/>
    <cellStyle name="Заголовки полей 5" xfId="24"/>
    <cellStyle name="Заголовки полей 6" xfId="25"/>
    <cellStyle name="Заголовки полей 7" xfId="26"/>
    <cellStyle name="Заголовки полей 8" xfId="27"/>
    <cellStyle name="Заголовки полей 9" xfId="28"/>
    <cellStyle name="Заголовок меры" xfId="29"/>
    <cellStyle name="Заголовок меры 2" xfId="30"/>
    <cellStyle name="Заголовок меры 3" xfId="31"/>
    <cellStyle name="Заголовок показателя [печать]" xfId="32"/>
    <cellStyle name="Заголовок показателя константы" xfId="33"/>
    <cellStyle name="Заголовок показателя константы 2" xfId="34"/>
    <cellStyle name="Заголовок показателя константы 3" xfId="35"/>
    <cellStyle name="Заголовок результата расчета" xfId="36"/>
    <cellStyle name="Заголовок результата расчета 2" xfId="37"/>
    <cellStyle name="Заголовок результата расчета 3" xfId="38"/>
    <cellStyle name="Заголовок свободного показателя" xfId="39"/>
    <cellStyle name="Заголовок свободного показателя 2" xfId="40"/>
    <cellStyle name="Заголовок свободного показателя 3" xfId="41"/>
    <cellStyle name="Значение фильтра" xfId="42"/>
    <cellStyle name="Значение фильтра [печать]" xfId="43"/>
    <cellStyle name="Значение фильтра [печать] 2" xfId="44"/>
    <cellStyle name="Значение фильтра [печать] 3" xfId="45"/>
    <cellStyle name="Значение фильтра 10" xfId="46"/>
    <cellStyle name="Значение фильтра 11" xfId="47"/>
    <cellStyle name="Значение фильтра 12" xfId="48"/>
    <cellStyle name="Значение фильтра 13" xfId="49"/>
    <cellStyle name="Значение фильтра 14" xfId="50"/>
    <cellStyle name="Значение фильтра 15" xfId="51"/>
    <cellStyle name="Значение фильтра 16" xfId="52"/>
    <cellStyle name="Значение фильтра 17" xfId="53"/>
    <cellStyle name="Значение фильтра 18" xfId="54"/>
    <cellStyle name="Значение фильтра 2" xfId="55"/>
    <cellStyle name="Значение фильтра 3" xfId="56"/>
    <cellStyle name="Значение фильтра 4" xfId="57"/>
    <cellStyle name="Значение фильтра 5" xfId="58"/>
    <cellStyle name="Значение фильтра 6" xfId="59"/>
    <cellStyle name="Значение фильтра 7" xfId="60"/>
    <cellStyle name="Значение фильтра 8" xfId="61"/>
    <cellStyle name="Значение фильтра 9" xfId="62"/>
    <cellStyle name="Информация о задаче" xfId="63"/>
    <cellStyle name="Обычный" xfId="0" builtinId="0"/>
    <cellStyle name="Обычный 2" xfId="64"/>
    <cellStyle name="Обычный 2 2" xfId="65"/>
    <cellStyle name="Обычный 2 3" xfId="66"/>
    <cellStyle name="Обычный 3" xfId="67"/>
    <cellStyle name="Отдельная ячейка" xfId="68"/>
    <cellStyle name="Отдельная ячейка - константа" xfId="69"/>
    <cellStyle name="Отдельная ячейка - константа [печать]" xfId="70"/>
    <cellStyle name="Отдельная ячейка - константа [печать] 2" xfId="71"/>
    <cellStyle name="Отдельная ячейка - константа [печать] 3" xfId="72"/>
    <cellStyle name="Отдельная ячейка - константа 10" xfId="73"/>
    <cellStyle name="Отдельная ячейка - константа 11" xfId="74"/>
    <cellStyle name="Отдельная ячейка - константа 12" xfId="75"/>
    <cellStyle name="Отдельная ячейка - константа 13" xfId="76"/>
    <cellStyle name="Отдельная ячейка - константа 14" xfId="77"/>
    <cellStyle name="Отдельная ячейка - константа 15" xfId="78"/>
    <cellStyle name="Отдельная ячейка - константа 16" xfId="79"/>
    <cellStyle name="Отдельная ячейка - константа 17" xfId="80"/>
    <cellStyle name="Отдельная ячейка - константа 18" xfId="81"/>
    <cellStyle name="Отдельная ячейка - константа 2" xfId="82"/>
    <cellStyle name="Отдельная ячейка - константа 3" xfId="83"/>
    <cellStyle name="Отдельная ячейка - константа 4" xfId="84"/>
    <cellStyle name="Отдельная ячейка - константа 5" xfId="85"/>
    <cellStyle name="Отдельная ячейка - константа 6" xfId="86"/>
    <cellStyle name="Отдельная ячейка - константа 7" xfId="87"/>
    <cellStyle name="Отдельная ячейка - константа 8" xfId="88"/>
    <cellStyle name="Отдельная ячейка - константа 9" xfId="89"/>
    <cellStyle name="Отдельная ячейка [печать]" xfId="90"/>
    <cellStyle name="Отдельная ячейка [печать] 2" xfId="91"/>
    <cellStyle name="Отдельная ячейка [печать] 3" xfId="92"/>
    <cellStyle name="Отдельная ячейка 10" xfId="93"/>
    <cellStyle name="Отдельная ячейка 11" xfId="94"/>
    <cellStyle name="Отдельная ячейка 12" xfId="95"/>
    <cellStyle name="Отдельная ячейка 13" xfId="96"/>
    <cellStyle name="Отдельная ячейка 14" xfId="97"/>
    <cellStyle name="Отдельная ячейка 15" xfId="98"/>
    <cellStyle name="Отдельная ячейка 16" xfId="99"/>
    <cellStyle name="Отдельная ячейка 17" xfId="100"/>
    <cellStyle name="Отдельная ячейка 18" xfId="101"/>
    <cellStyle name="Отдельная ячейка 2" xfId="102"/>
    <cellStyle name="Отдельная ячейка 3" xfId="103"/>
    <cellStyle name="Отдельная ячейка 4" xfId="104"/>
    <cellStyle name="Отдельная ячейка 5" xfId="105"/>
    <cellStyle name="Отдельная ячейка 6" xfId="106"/>
    <cellStyle name="Отдельная ячейка 7" xfId="107"/>
    <cellStyle name="Отдельная ячейка 8" xfId="108"/>
    <cellStyle name="Отдельная ячейка 9" xfId="109"/>
    <cellStyle name="Отдельная ячейка-результат" xfId="110"/>
    <cellStyle name="Отдельная ячейка-результат [печать]" xfId="111"/>
    <cellStyle name="Отдельная ячейка-результат [печать] 2" xfId="112"/>
    <cellStyle name="Отдельная ячейка-результат [печать] 3" xfId="113"/>
    <cellStyle name="Отдельная ячейка-результат 10" xfId="114"/>
    <cellStyle name="Отдельная ячейка-результат 11" xfId="115"/>
    <cellStyle name="Отдельная ячейка-результат 12" xfId="116"/>
    <cellStyle name="Отдельная ячейка-результат 13" xfId="117"/>
    <cellStyle name="Отдельная ячейка-результат 14" xfId="118"/>
    <cellStyle name="Отдельная ячейка-результат 15" xfId="119"/>
    <cellStyle name="Отдельная ячейка-результат 16" xfId="120"/>
    <cellStyle name="Отдельная ячейка-результат 17" xfId="121"/>
    <cellStyle name="Отдельная ячейка-результат 18" xfId="122"/>
    <cellStyle name="Отдельная ячейка-результат 2" xfId="123"/>
    <cellStyle name="Отдельная ячейка-результат 3" xfId="124"/>
    <cellStyle name="Отдельная ячейка-результат 4" xfId="125"/>
    <cellStyle name="Отдельная ячейка-результат 5" xfId="126"/>
    <cellStyle name="Отдельная ячейка-результат 6" xfId="127"/>
    <cellStyle name="Отдельная ячейка-результат 7" xfId="128"/>
    <cellStyle name="Отдельная ячейка-результат 8" xfId="129"/>
    <cellStyle name="Отдельная ячейка-результат 9" xfId="130"/>
    <cellStyle name="Свойства элементов измерения" xfId="131"/>
    <cellStyle name="Свойства элементов измерения [печать]" xfId="132"/>
    <cellStyle name="Свойства элементов измерения [печать] 2" xfId="133"/>
    <cellStyle name="Свойства элементов измерения [печать] 3" xfId="134"/>
    <cellStyle name="Элементы осей" xfId="135"/>
    <cellStyle name="Элементы осей [печать]" xfId="136"/>
    <cellStyle name="Элементы осей [печать] 2" xfId="137"/>
    <cellStyle name="Элементы осей [печать] 3" xfId="138"/>
    <cellStyle name="Элементы осей 10" xfId="139"/>
    <cellStyle name="Элементы осей 11" xfId="140"/>
    <cellStyle name="Элементы осей 12" xfId="141"/>
    <cellStyle name="Элементы осей 13" xfId="142"/>
    <cellStyle name="Элементы осей 14" xfId="143"/>
    <cellStyle name="Элементы осей 15" xfId="144"/>
    <cellStyle name="Элементы осей 16" xfId="145"/>
    <cellStyle name="Элементы осей 17" xfId="146"/>
    <cellStyle name="Элементы осей 18" xfId="147"/>
    <cellStyle name="Элементы осей 2" xfId="148"/>
    <cellStyle name="Элементы осей 3" xfId="149"/>
    <cellStyle name="Элементы осей 4" xfId="150"/>
    <cellStyle name="Элементы осей 5" xfId="151"/>
    <cellStyle name="Элементы осей 6" xfId="152"/>
    <cellStyle name="Элементы осей 7" xfId="153"/>
    <cellStyle name="Элементы осей 8" xfId="154"/>
    <cellStyle name="Элементы осей 9" xfId="15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7"/>
  <sheetViews>
    <sheetView tabSelected="1" workbookViewId="0">
      <selection activeCell="A11" sqref="A11:A13"/>
    </sheetView>
  </sheetViews>
  <sheetFormatPr defaultColWidth="9.1796875" defaultRowHeight="12.5"/>
  <cols>
    <col min="1" max="1" width="48" style="46" customWidth="1"/>
    <col min="2" max="2" width="0" style="46" hidden="1" customWidth="1"/>
    <col min="3" max="3" width="8.1796875" style="46" hidden="1" customWidth="1"/>
    <col min="4" max="4" width="7.81640625" style="46" customWidth="1"/>
    <col min="5" max="5" width="6.54296875" style="46" customWidth="1"/>
    <col min="6" max="6" width="5.54296875" style="46" customWidth="1"/>
    <col min="7" max="7" width="6.81640625" style="46" customWidth="1"/>
    <col min="8" max="8" width="7.26953125" style="46" customWidth="1"/>
    <col min="9" max="9" width="12" style="46" customWidth="1"/>
    <col min="10" max="10" width="11.26953125" style="46" customWidth="1"/>
    <col min="11" max="11" width="20.1796875" style="46" customWidth="1"/>
    <col min="12" max="12" width="19.7265625" style="46" customWidth="1"/>
    <col min="13" max="13" width="17.54296875" style="46" customWidth="1"/>
    <col min="14" max="14" width="17.453125" style="46" customWidth="1"/>
    <col min="15" max="15" width="17.26953125" style="46" customWidth="1"/>
    <col min="16" max="16" width="19.26953125" style="46" customWidth="1"/>
    <col min="17" max="16384" width="9.1796875" style="46"/>
  </cols>
  <sheetData>
    <row r="1" spans="1:16" ht="18">
      <c r="M1" s="6" t="s">
        <v>94</v>
      </c>
    </row>
    <row r="2" spans="1:16" ht="18.75" customHeight="1">
      <c r="A2" s="51" t="s">
        <v>93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2"/>
    </row>
    <row r="3" spans="1:16" ht="18">
      <c r="M3" s="6" t="s">
        <v>99</v>
      </c>
    </row>
    <row r="4" spans="1:16" ht="18.75" customHeight="1">
      <c r="A4" s="53" t="s">
        <v>51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6" ht="19.5" customHeight="1">
      <c r="A5" s="53" t="s">
        <v>34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0"/>
      <c r="M5" s="50"/>
    </row>
    <row r="6" spans="1:16" ht="21.75" customHeight="1">
      <c r="A6" s="53" t="s">
        <v>88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6" ht="21.75" customHeight="1">
      <c r="A7" s="53" t="s">
        <v>80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6" ht="13.5" customHeight="1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6" ht="18">
      <c r="A9" s="48" t="s">
        <v>81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50"/>
      <c r="M9" s="50"/>
    </row>
    <row r="10" spans="1:16" ht="10.5" customHeight="1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</row>
    <row r="11" spans="1:16" ht="25" customHeight="1">
      <c r="A11" s="55" t="s">
        <v>3</v>
      </c>
      <c r="B11" s="47"/>
      <c r="C11" s="56" t="s">
        <v>7</v>
      </c>
      <c r="D11" s="57"/>
      <c r="E11" s="57"/>
      <c r="F11" s="57"/>
      <c r="G11" s="57"/>
      <c r="H11" s="57"/>
      <c r="I11" s="57"/>
      <c r="J11" s="57"/>
      <c r="K11" s="58" t="s">
        <v>0</v>
      </c>
      <c r="L11" s="59"/>
      <c r="M11" s="59"/>
    </row>
    <row r="12" spans="1:16" ht="33.75" customHeight="1">
      <c r="A12" s="55"/>
      <c r="B12" s="47"/>
      <c r="C12" s="60" t="s">
        <v>2</v>
      </c>
      <c r="D12" s="56" t="s">
        <v>36</v>
      </c>
      <c r="E12" s="57"/>
      <c r="F12" s="57"/>
      <c r="G12" s="57"/>
      <c r="H12" s="61"/>
      <c r="I12" s="62" t="s">
        <v>37</v>
      </c>
      <c r="J12" s="63"/>
      <c r="K12" s="64" t="s">
        <v>52</v>
      </c>
      <c r="L12" s="64" t="s">
        <v>73</v>
      </c>
      <c r="M12" s="64" t="s">
        <v>79</v>
      </c>
    </row>
    <row r="13" spans="1:16" ht="112.5" customHeight="1">
      <c r="A13" s="55"/>
      <c r="B13" s="47"/>
      <c r="C13" s="60"/>
      <c r="D13" s="12" t="s">
        <v>38</v>
      </c>
      <c r="E13" s="12" t="s">
        <v>39</v>
      </c>
      <c r="F13" s="12" t="s">
        <v>40</v>
      </c>
      <c r="G13" s="12" t="s">
        <v>41</v>
      </c>
      <c r="H13" s="12" t="s">
        <v>42</v>
      </c>
      <c r="I13" s="12" t="s">
        <v>35</v>
      </c>
      <c r="J13" s="12" t="s">
        <v>43</v>
      </c>
      <c r="K13" s="65"/>
      <c r="L13" s="64"/>
      <c r="M13" s="64"/>
    </row>
    <row r="14" spans="1:16" ht="18">
      <c r="A14" s="2">
        <v>1</v>
      </c>
      <c r="B14" s="2">
        <v>2</v>
      </c>
      <c r="C14" s="2">
        <v>2</v>
      </c>
      <c r="D14" s="2">
        <v>2</v>
      </c>
      <c r="E14" s="2">
        <v>3</v>
      </c>
      <c r="F14" s="2">
        <v>4</v>
      </c>
      <c r="G14" s="2">
        <v>5</v>
      </c>
      <c r="H14" s="2">
        <v>6</v>
      </c>
      <c r="I14" s="2">
        <v>7</v>
      </c>
      <c r="J14" s="4">
        <v>8</v>
      </c>
      <c r="K14" s="4">
        <v>9</v>
      </c>
      <c r="L14" s="4">
        <v>10</v>
      </c>
      <c r="M14" s="4">
        <v>11</v>
      </c>
    </row>
    <row r="15" spans="1:16" ht="22.5" customHeight="1">
      <c r="A15" s="7" t="s">
        <v>33</v>
      </c>
      <c r="B15" s="8" t="s">
        <v>10</v>
      </c>
      <c r="C15" s="9" t="s">
        <v>19</v>
      </c>
      <c r="D15" s="9" t="s">
        <v>27</v>
      </c>
      <c r="E15" s="9" t="s">
        <v>24</v>
      </c>
      <c r="F15" s="9" t="s">
        <v>24</v>
      </c>
      <c r="G15" s="9" t="s">
        <v>19</v>
      </c>
      <c r="H15" s="9" t="s">
        <v>24</v>
      </c>
      <c r="I15" s="9" t="s">
        <v>22</v>
      </c>
      <c r="J15" s="5" t="s">
        <v>19</v>
      </c>
      <c r="K15" s="13">
        <f>+K16+K55</f>
        <v>1045660597.5600001</v>
      </c>
      <c r="L15" s="13">
        <f>+L16+L55</f>
        <v>1002355011.55</v>
      </c>
      <c r="M15" s="13">
        <f>+M16+M55</f>
        <v>758059027.05999994</v>
      </c>
      <c r="N15" s="24"/>
      <c r="O15" s="24"/>
      <c r="P15" s="24"/>
    </row>
    <row r="16" spans="1:16" ht="58.5" customHeight="1">
      <c r="A16" s="7" t="s">
        <v>1</v>
      </c>
      <c r="B16" s="8" t="s">
        <v>11</v>
      </c>
      <c r="C16" s="9" t="s">
        <v>19</v>
      </c>
      <c r="D16" s="9" t="s">
        <v>27</v>
      </c>
      <c r="E16" s="9" t="s">
        <v>20</v>
      </c>
      <c r="F16" s="9" t="s">
        <v>24</v>
      </c>
      <c r="G16" s="9" t="s">
        <v>19</v>
      </c>
      <c r="H16" s="9" t="s">
        <v>24</v>
      </c>
      <c r="I16" s="9" t="s">
        <v>22</v>
      </c>
      <c r="J16" s="5" t="s">
        <v>19</v>
      </c>
      <c r="K16" s="13">
        <f>+K17+K37+K46+K20</f>
        <v>1045209934.5600001</v>
      </c>
      <c r="L16" s="13">
        <f t="shared" ref="L16:M16" si="0">+L17+L37+L46+L20</f>
        <v>1002355011.55</v>
      </c>
      <c r="M16" s="13">
        <f t="shared" si="0"/>
        <v>758059027.05999994</v>
      </c>
      <c r="N16" s="25"/>
      <c r="O16" s="25"/>
      <c r="P16" s="25"/>
    </row>
    <row r="17" spans="1:13" ht="45" customHeight="1">
      <c r="A17" s="7" t="s">
        <v>47</v>
      </c>
      <c r="B17" s="8" t="s">
        <v>12</v>
      </c>
      <c r="C17" s="9" t="s">
        <v>19</v>
      </c>
      <c r="D17" s="9" t="s">
        <v>27</v>
      </c>
      <c r="E17" s="9" t="s">
        <v>20</v>
      </c>
      <c r="F17" s="9">
        <v>10</v>
      </c>
      <c r="G17" s="9" t="s">
        <v>19</v>
      </c>
      <c r="H17" s="9" t="s">
        <v>24</v>
      </c>
      <c r="I17" s="9" t="s">
        <v>22</v>
      </c>
      <c r="J17" s="10">
        <v>150</v>
      </c>
      <c r="K17" s="13">
        <f t="shared" ref="K17:M18" si="1">+K18</f>
        <v>212540163</v>
      </c>
      <c r="L17" s="13">
        <f t="shared" si="1"/>
        <v>119226312</v>
      </c>
      <c r="M17" s="13">
        <f t="shared" si="1"/>
        <v>95792996</v>
      </c>
    </row>
    <row r="18" spans="1:13" ht="38.25" customHeight="1">
      <c r="A18" s="7" t="s">
        <v>48</v>
      </c>
      <c r="B18" s="8" t="s">
        <v>13</v>
      </c>
      <c r="C18" s="9" t="s">
        <v>19</v>
      </c>
      <c r="D18" s="9" t="s">
        <v>27</v>
      </c>
      <c r="E18" s="9" t="s">
        <v>20</v>
      </c>
      <c r="F18" s="9">
        <v>15</v>
      </c>
      <c r="G18" s="9" t="s">
        <v>28</v>
      </c>
      <c r="H18" s="9" t="s">
        <v>24</v>
      </c>
      <c r="I18" s="9" t="s">
        <v>22</v>
      </c>
      <c r="J18" s="10">
        <v>150</v>
      </c>
      <c r="K18" s="13">
        <f t="shared" si="1"/>
        <v>212540163</v>
      </c>
      <c r="L18" s="13">
        <f t="shared" si="1"/>
        <v>119226312</v>
      </c>
      <c r="M18" s="13">
        <f t="shared" si="1"/>
        <v>95792996</v>
      </c>
    </row>
    <row r="19" spans="1:13" ht="74.25" customHeight="1">
      <c r="A19" s="7" t="s">
        <v>74</v>
      </c>
      <c r="B19" s="8" t="s">
        <v>8</v>
      </c>
      <c r="C19" s="9" t="s">
        <v>19</v>
      </c>
      <c r="D19" s="9" t="s">
        <v>27</v>
      </c>
      <c r="E19" s="9" t="s">
        <v>20</v>
      </c>
      <c r="F19" s="9">
        <v>15</v>
      </c>
      <c r="G19" s="9" t="s">
        <v>28</v>
      </c>
      <c r="H19" s="9" t="s">
        <v>23</v>
      </c>
      <c r="I19" s="9" t="s">
        <v>22</v>
      </c>
      <c r="J19" s="10">
        <v>150</v>
      </c>
      <c r="K19" s="13">
        <v>212540163</v>
      </c>
      <c r="L19" s="13">
        <v>119226312</v>
      </c>
      <c r="M19" s="13">
        <v>95792996</v>
      </c>
    </row>
    <row r="20" spans="1:13" ht="64" customHeight="1">
      <c r="A20" s="11" t="s">
        <v>53</v>
      </c>
      <c r="B20" s="8" t="s">
        <v>54</v>
      </c>
      <c r="C20" s="9" t="s">
        <v>19</v>
      </c>
      <c r="D20" s="9" t="s">
        <v>27</v>
      </c>
      <c r="E20" s="9" t="s">
        <v>20</v>
      </c>
      <c r="F20" s="9">
        <v>20</v>
      </c>
      <c r="G20" s="9" t="s">
        <v>19</v>
      </c>
      <c r="H20" s="9" t="s">
        <v>24</v>
      </c>
      <c r="I20" s="9" t="s">
        <v>22</v>
      </c>
      <c r="J20" s="10">
        <v>150</v>
      </c>
      <c r="K20" s="13">
        <f>+K31+K35+K33+K23+K25+K29+K21+K27</f>
        <v>217761675</v>
      </c>
      <c r="L20" s="13">
        <f t="shared" ref="L20:M20" si="2">+L31+L35+L33+L23+L25+L29+L21+L27</f>
        <v>317371388.25999999</v>
      </c>
      <c r="M20" s="13">
        <f t="shared" si="2"/>
        <v>96634665.189999983</v>
      </c>
    </row>
    <row r="21" spans="1:13" ht="65.25" customHeight="1">
      <c r="A21" s="33" t="s">
        <v>97</v>
      </c>
      <c r="B21" s="8"/>
      <c r="C21" s="9"/>
      <c r="D21" s="35" t="s">
        <v>27</v>
      </c>
      <c r="E21" s="35" t="s">
        <v>20</v>
      </c>
      <c r="F21" s="35">
        <v>25</v>
      </c>
      <c r="G21" s="35">
        <v>154</v>
      </c>
      <c r="H21" s="35" t="s">
        <v>24</v>
      </c>
      <c r="I21" s="35" t="s">
        <v>22</v>
      </c>
      <c r="J21" s="31">
        <v>150</v>
      </c>
      <c r="K21" s="32">
        <f>+K22</f>
        <v>59266461.539999999</v>
      </c>
      <c r="L21" s="32">
        <f t="shared" ref="L21:M21" si="3">+L22</f>
        <v>0</v>
      </c>
      <c r="M21" s="32">
        <f t="shared" si="3"/>
        <v>0</v>
      </c>
    </row>
    <row r="22" spans="1:13" ht="78" customHeight="1">
      <c r="A22" s="33" t="s">
        <v>98</v>
      </c>
      <c r="B22" s="8"/>
      <c r="C22" s="9"/>
      <c r="D22" s="35" t="s">
        <v>27</v>
      </c>
      <c r="E22" s="35" t="s">
        <v>20</v>
      </c>
      <c r="F22" s="35">
        <v>25</v>
      </c>
      <c r="G22" s="35">
        <v>154</v>
      </c>
      <c r="H22" s="35" t="s">
        <v>23</v>
      </c>
      <c r="I22" s="35" t="s">
        <v>22</v>
      </c>
      <c r="J22" s="31">
        <v>150</v>
      </c>
      <c r="K22" s="32">
        <v>59266461.539999999</v>
      </c>
      <c r="L22" s="32"/>
      <c r="M22" s="32"/>
    </row>
    <row r="23" spans="1:13" ht="113" customHeight="1">
      <c r="A23" s="33" t="s">
        <v>60</v>
      </c>
      <c r="B23" s="34" t="s">
        <v>54</v>
      </c>
      <c r="C23" s="35" t="s">
        <v>19</v>
      </c>
      <c r="D23" s="35" t="s">
        <v>27</v>
      </c>
      <c r="E23" s="35" t="s">
        <v>20</v>
      </c>
      <c r="F23" s="35">
        <v>25</v>
      </c>
      <c r="G23" s="35">
        <v>179</v>
      </c>
      <c r="H23" s="35" t="s">
        <v>24</v>
      </c>
      <c r="I23" s="35" t="s">
        <v>22</v>
      </c>
      <c r="J23" s="31">
        <v>150</v>
      </c>
      <c r="K23" s="32">
        <f>+K24</f>
        <v>4905592.99</v>
      </c>
      <c r="L23" s="32">
        <f>+L24</f>
        <v>4980026.3499999996</v>
      </c>
      <c r="M23" s="32">
        <f>+M24</f>
        <v>5070108.46</v>
      </c>
    </row>
    <row r="24" spans="1:13" ht="141" customHeight="1">
      <c r="A24" s="33" t="s">
        <v>61</v>
      </c>
      <c r="B24" s="34"/>
      <c r="C24" s="35"/>
      <c r="D24" s="35" t="s">
        <v>27</v>
      </c>
      <c r="E24" s="35" t="s">
        <v>20</v>
      </c>
      <c r="F24" s="35">
        <v>25</v>
      </c>
      <c r="G24" s="35">
        <v>179</v>
      </c>
      <c r="H24" s="35" t="s">
        <v>23</v>
      </c>
      <c r="I24" s="35" t="s">
        <v>22</v>
      </c>
      <c r="J24" s="31">
        <v>150</v>
      </c>
      <c r="K24" s="32">
        <v>4905592.99</v>
      </c>
      <c r="L24" s="32">
        <v>4980026.3499999996</v>
      </c>
      <c r="M24" s="32">
        <v>5070108.46</v>
      </c>
    </row>
    <row r="25" spans="1:13" ht="119.25" customHeight="1">
      <c r="A25" s="33" t="s">
        <v>62</v>
      </c>
      <c r="B25" s="34"/>
      <c r="C25" s="35"/>
      <c r="D25" s="35" t="s">
        <v>27</v>
      </c>
      <c r="E25" s="35" t="s">
        <v>20</v>
      </c>
      <c r="F25" s="35">
        <v>25</v>
      </c>
      <c r="G25" s="35">
        <v>304</v>
      </c>
      <c r="H25" s="35" t="s">
        <v>24</v>
      </c>
      <c r="I25" s="35" t="s">
        <v>22</v>
      </c>
      <c r="J25" s="31">
        <v>150</v>
      </c>
      <c r="K25" s="32">
        <f>+K26</f>
        <v>16480638</v>
      </c>
      <c r="L25" s="32">
        <f>+L26</f>
        <v>13711719.109999999</v>
      </c>
      <c r="M25" s="32">
        <f>+M26</f>
        <v>12818459.380000001</v>
      </c>
    </row>
    <row r="26" spans="1:13" ht="122" customHeight="1">
      <c r="A26" s="33" t="s">
        <v>63</v>
      </c>
      <c r="B26" s="34"/>
      <c r="C26" s="35"/>
      <c r="D26" s="35" t="s">
        <v>27</v>
      </c>
      <c r="E26" s="35" t="s">
        <v>20</v>
      </c>
      <c r="F26" s="35">
        <v>25</v>
      </c>
      <c r="G26" s="35">
        <v>304</v>
      </c>
      <c r="H26" s="35" t="s">
        <v>23</v>
      </c>
      <c r="I26" s="35" t="s">
        <v>22</v>
      </c>
      <c r="J26" s="31">
        <v>150</v>
      </c>
      <c r="K26" s="32">
        <v>16480638</v>
      </c>
      <c r="L26" s="32">
        <v>13711719.109999999</v>
      </c>
      <c r="M26" s="32">
        <v>12818459.380000001</v>
      </c>
    </row>
    <row r="27" spans="1:13" ht="123" customHeight="1">
      <c r="A27" s="33" t="s">
        <v>95</v>
      </c>
      <c r="B27" s="34"/>
      <c r="C27" s="35"/>
      <c r="D27" s="35" t="s">
        <v>27</v>
      </c>
      <c r="E27" s="35" t="s">
        <v>20</v>
      </c>
      <c r="F27" s="35">
        <v>25</v>
      </c>
      <c r="G27" s="35">
        <v>315</v>
      </c>
      <c r="H27" s="35" t="s">
        <v>24</v>
      </c>
      <c r="I27" s="35" t="s">
        <v>22</v>
      </c>
      <c r="J27" s="31">
        <v>150</v>
      </c>
      <c r="K27" s="32">
        <f>+K28</f>
        <v>0</v>
      </c>
      <c r="L27" s="32">
        <f t="shared" ref="L27:M27" si="4">+L28</f>
        <v>63931734.700000003</v>
      </c>
      <c r="M27" s="32">
        <f t="shared" si="4"/>
        <v>0</v>
      </c>
    </row>
    <row r="28" spans="1:13" ht="141" customHeight="1">
      <c r="A28" s="33" t="s">
        <v>96</v>
      </c>
      <c r="B28" s="34"/>
      <c r="C28" s="35"/>
      <c r="D28" s="35" t="s">
        <v>27</v>
      </c>
      <c r="E28" s="35" t="s">
        <v>20</v>
      </c>
      <c r="F28" s="35">
        <v>25</v>
      </c>
      <c r="G28" s="35">
        <v>315</v>
      </c>
      <c r="H28" s="35" t="s">
        <v>23</v>
      </c>
      <c r="I28" s="35" t="s">
        <v>22</v>
      </c>
      <c r="J28" s="31">
        <v>150</v>
      </c>
      <c r="K28" s="32"/>
      <c r="L28" s="32">
        <v>63931734.700000003</v>
      </c>
      <c r="M28" s="32"/>
    </row>
    <row r="29" spans="1:13" ht="62" customHeight="1">
      <c r="A29" s="11" t="s">
        <v>71</v>
      </c>
      <c r="B29" s="8"/>
      <c r="C29" s="9"/>
      <c r="D29" s="9" t="s">
        <v>27</v>
      </c>
      <c r="E29" s="9" t="s">
        <v>20</v>
      </c>
      <c r="F29" s="9">
        <v>25</v>
      </c>
      <c r="G29" s="9">
        <v>497</v>
      </c>
      <c r="H29" s="9" t="s">
        <v>24</v>
      </c>
      <c r="I29" s="9" t="s">
        <v>22</v>
      </c>
      <c r="J29" s="10">
        <v>150</v>
      </c>
      <c r="K29" s="13">
        <f>+K30</f>
        <v>5511999.7800000003</v>
      </c>
      <c r="L29" s="13">
        <f>+L30</f>
        <v>0</v>
      </c>
      <c r="M29" s="13">
        <f>+M30</f>
        <v>0</v>
      </c>
    </row>
    <row r="30" spans="1:13" ht="68.25" customHeight="1">
      <c r="A30" s="11" t="s">
        <v>72</v>
      </c>
      <c r="B30" s="8"/>
      <c r="C30" s="9"/>
      <c r="D30" s="9" t="s">
        <v>27</v>
      </c>
      <c r="E30" s="9" t="s">
        <v>20</v>
      </c>
      <c r="F30" s="9">
        <v>25</v>
      </c>
      <c r="G30" s="9">
        <v>497</v>
      </c>
      <c r="H30" s="9" t="s">
        <v>23</v>
      </c>
      <c r="I30" s="9" t="s">
        <v>22</v>
      </c>
      <c r="J30" s="10">
        <v>150</v>
      </c>
      <c r="K30" s="13">
        <v>5511999.7800000003</v>
      </c>
      <c r="L30" s="13"/>
      <c r="M30" s="13"/>
    </row>
    <row r="31" spans="1:13" ht="43.5" customHeight="1">
      <c r="A31" s="11" t="s">
        <v>64</v>
      </c>
      <c r="B31" s="8"/>
      <c r="C31" s="9"/>
      <c r="D31" s="9" t="s">
        <v>27</v>
      </c>
      <c r="E31" s="9" t="s">
        <v>20</v>
      </c>
      <c r="F31" s="9">
        <v>25</v>
      </c>
      <c r="G31" s="9">
        <v>519</v>
      </c>
      <c r="H31" s="9" t="s">
        <v>24</v>
      </c>
      <c r="I31" s="9" t="s">
        <v>22</v>
      </c>
      <c r="J31" s="10">
        <v>150</v>
      </c>
      <c r="K31" s="13">
        <f>+K32</f>
        <v>382134.2</v>
      </c>
      <c r="L31" s="13"/>
      <c r="M31" s="13"/>
    </row>
    <row r="32" spans="1:13" ht="46" customHeight="1">
      <c r="A32" s="11" t="s">
        <v>65</v>
      </c>
      <c r="B32" s="8"/>
      <c r="C32" s="9"/>
      <c r="D32" s="9" t="s">
        <v>27</v>
      </c>
      <c r="E32" s="9" t="s">
        <v>20</v>
      </c>
      <c r="F32" s="9">
        <v>25</v>
      </c>
      <c r="G32" s="9">
        <v>519</v>
      </c>
      <c r="H32" s="9" t="s">
        <v>23</v>
      </c>
      <c r="I32" s="9" t="s">
        <v>22</v>
      </c>
      <c r="J32" s="10">
        <v>150</v>
      </c>
      <c r="K32" s="13">
        <f>224719.1+157415.1</f>
        <v>382134.2</v>
      </c>
      <c r="L32" s="13"/>
      <c r="M32" s="13"/>
    </row>
    <row r="33" spans="1:13" ht="61.5" customHeight="1">
      <c r="A33" s="33" t="s">
        <v>89</v>
      </c>
      <c r="B33" s="34"/>
      <c r="C33" s="35"/>
      <c r="D33" s="35" t="s">
        <v>27</v>
      </c>
      <c r="E33" s="35" t="s">
        <v>20</v>
      </c>
      <c r="F33" s="35">
        <v>25</v>
      </c>
      <c r="G33" s="35">
        <v>750</v>
      </c>
      <c r="H33" s="35" t="s">
        <v>24</v>
      </c>
      <c r="I33" s="35" t="s">
        <v>22</v>
      </c>
      <c r="J33" s="31">
        <v>150</v>
      </c>
      <c r="K33" s="32">
        <f>+K34</f>
        <v>0</v>
      </c>
      <c r="L33" s="32">
        <f>+L34</f>
        <v>134180909.09999999</v>
      </c>
      <c r="M33" s="32">
        <f>+M34</f>
        <v>0</v>
      </c>
    </row>
    <row r="34" spans="1:13" ht="85.5" customHeight="1">
      <c r="A34" s="33" t="s">
        <v>90</v>
      </c>
      <c r="B34" s="34"/>
      <c r="C34" s="35"/>
      <c r="D34" s="35" t="s">
        <v>27</v>
      </c>
      <c r="E34" s="35" t="s">
        <v>20</v>
      </c>
      <c r="F34" s="35">
        <v>25</v>
      </c>
      <c r="G34" s="35">
        <v>750</v>
      </c>
      <c r="H34" s="35" t="s">
        <v>23</v>
      </c>
      <c r="I34" s="35" t="s">
        <v>22</v>
      </c>
      <c r="J34" s="31">
        <v>150</v>
      </c>
      <c r="K34" s="32">
        <v>0</v>
      </c>
      <c r="L34" s="32">
        <v>134180909.09999999</v>
      </c>
      <c r="M34" s="32"/>
    </row>
    <row r="35" spans="1:13" ht="33.75" customHeight="1">
      <c r="A35" s="11" t="s">
        <v>55</v>
      </c>
      <c r="B35" s="8" t="s">
        <v>56</v>
      </c>
      <c r="C35" s="9" t="s">
        <v>19</v>
      </c>
      <c r="D35" s="9" t="s">
        <v>27</v>
      </c>
      <c r="E35" s="9" t="s">
        <v>20</v>
      </c>
      <c r="F35" s="9">
        <v>29</v>
      </c>
      <c r="G35" s="9" t="s">
        <v>57</v>
      </c>
      <c r="H35" s="9" t="s">
        <v>24</v>
      </c>
      <c r="I35" s="9" t="s">
        <v>22</v>
      </c>
      <c r="J35" s="10">
        <v>150</v>
      </c>
      <c r="K35" s="13">
        <f>+K36</f>
        <v>131214848.48999999</v>
      </c>
      <c r="L35" s="13">
        <f>+L36</f>
        <v>100566999</v>
      </c>
      <c r="M35" s="13">
        <f>+M36</f>
        <v>78746097.349999994</v>
      </c>
    </row>
    <row r="36" spans="1:13" ht="46.5" customHeight="1">
      <c r="A36" s="14" t="s">
        <v>58</v>
      </c>
      <c r="B36" s="8" t="s">
        <v>59</v>
      </c>
      <c r="C36" s="9" t="s">
        <v>19</v>
      </c>
      <c r="D36" s="9" t="s">
        <v>27</v>
      </c>
      <c r="E36" s="9" t="s">
        <v>20</v>
      </c>
      <c r="F36" s="9">
        <v>29</v>
      </c>
      <c r="G36" s="9" t="s">
        <v>57</v>
      </c>
      <c r="H36" s="9" t="s">
        <v>23</v>
      </c>
      <c r="I36" s="9" t="s">
        <v>22</v>
      </c>
      <c r="J36" s="10">
        <v>150</v>
      </c>
      <c r="K36" s="13">
        <f>39192082+57374917+2462858.86+100000+1202931.22+733330.02+453050+16000899.89+2227.5+3671552+6895000+2700000+426000</f>
        <v>131214848.48999999</v>
      </c>
      <c r="L36" s="13">
        <f>57374917+39192082+4000000</f>
        <v>100566999</v>
      </c>
      <c r="M36" s="13">
        <f>57374917+4000000+662500+16708680.35</f>
        <v>78746097.349999994</v>
      </c>
    </row>
    <row r="37" spans="1:13" ht="42.75" customHeight="1">
      <c r="A37" s="7" t="s">
        <v>44</v>
      </c>
      <c r="B37" s="8" t="s">
        <v>14</v>
      </c>
      <c r="C37" s="9" t="s">
        <v>19</v>
      </c>
      <c r="D37" s="9" t="s">
        <v>27</v>
      </c>
      <c r="E37" s="9" t="s">
        <v>20</v>
      </c>
      <c r="F37" s="9">
        <v>30</v>
      </c>
      <c r="G37" s="9" t="s">
        <v>19</v>
      </c>
      <c r="H37" s="9" t="s">
        <v>24</v>
      </c>
      <c r="I37" s="9" t="s">
        <v>22</v>
      </c>
      <c r="J37" s="10">
        <v>150</v>
      </c>
      <c r="K37" s="13">
        <f>+K38+K40+K42+K44</f>
        <v>560849088.56000006</v>
      </c>
      <c r="L37" s="13">
        <f>+L38+L40+L42+L44</f>
        <v>519041551.29000002</v>
      </c>
      <c r="M37" s="13">
        <f>+M38+M40+M42+M44</f>
        <v>518915605.87</v>
      </c>
    </row>
    <row r="38" spans="1:13" ht="54.75" customHeight="1">
      <c r="A38" s="7" t="s">
        <v>75</v>
      </c>
      <c r="B38" s="8" t="s">
        <v>15</v>
      </c>
      <c r="C38" s="9" t="s">
        <v>19</v>
      </c>
      <c r="D38" s="9" t="s">
        <v>27</v>
      </c>
      <c r="E38" s="9" t="s">
        <v>20</v>
      </c>
      <c r="F38" s="9">
        <v>30</v>
      </c>
      <c r="G38" s="9" t="s">
        <v>29</v>
      </c>
      <c r="H38" s="9" t="s">
        <v>24</v>
      </c>
      <c r="I38" s="9" t="s">
        <v>22</v>
      </c>
      <c r="J38" s="10">
        <v>150</v>
      </c>
      <c r="K38" s="13">
        <f>+K39</f>
        <v>545819647.24000001</v>
      </c>
      <c r="L38" s="13">
        <f>+L39</f>
        <v>503291029.97000003</v>
      </c>
      <c r="M38" s="13">
        <f>+M39</f>
        <v>503235130.23000002</v>
      </c>
    </row>
    <row r="39" spans="1:13" ht="76.5" customHeight="1">
      <c r="A39" s="7" t="s">
        <v>76</v>
      </c>
      <c r="B39" s="8" t="s">
        <v>5</v>
      </c>
      <c r="C39" s="9" t="s">
        <v>19</v>
      </c>
      <c r="D39" s="9" t="s">
        <v>27</v>
      </c>
      <c r="E39" s="9" t="s">
        <v>20</v>
      </c>
      <c r="F39" s="9">
        <v>30</v>
      </c>
      <c r="G39" s="9" t="s">
        <v>29</v>
      </c>
      <c r="H39" s="9" t="s">
        <v>23</v>
      </c>
      <c r="I39" s="9" t="s">
        <v>22</v>
      </c>
      <c r="J39" s="10">
        <v>150</v>
      </c>
      <c r="K39" s="13">
        <f>511236833.24+42833022+105632-8355840</f>
        <v>545819647.24000001</v>
      </c>
      <c r="L39" s="13">
        <f>502664621.97+626408</f>
        <v>503291029.97000003</v>
      </c>
      <c r="M39" s="13">
        <f>503129498.23+105632</f>
        <v>503235130.23000002</v>
      </c>
    </row>
    <row r="40" spans="1:13" ht="96" customHeight="1">
      <c r="A40" s="7" t="s">
        <v>83</v>
      </c>
      <c r="B40" s="8" t="s">
        <v>16</v>
      </c>
      <c r="C40" s="9" t="s">
        <v>19</v>
      </c>
      <c r="D40" s="9" t="s">
        <v>27</v>
      </c>
      <c r="E40" s="9" t="s">
        <v>20</v>
      </c>
      <c r="F40" s="9">
        <v>30</v>
      </c>
      <c r="G40" s="9" t="s">
        <v>30</v>
      </c>
      <c r="H40" s="9" t="s">
        <v>24</v>
      </c>
      <c r="I40" s="9" t="s">
        <v>22</v>
      </c>
      <c r="J40" s="10">
        <v>150</v>
      </c>
      <c r="K40" s="13">
        <f>+K41</f>
        <v>14294864</v>
      </c>
      <c r="L40" s="13">
        <f>+L41</f>
        <v>14412762</v>
      </c>
      <c r="M40" s="13">
        <f>+M41</f>
        <v>14412762</v>
      </c>
    </row>
    <row r="41" spans="1:13" ht="119" customHeight="1">
      <c r="A41" s="1" t="s">
        <v>84</v>
      </c>
      <c r="B41" s="8" t="s">
        <v>6</v>
      </c>
      <c r="C41" s="9" t="s">
        <v>19</v>
      </c>
      <c r="D41" s="9" t="s">
        <v>27</v>
      </c>
      <c r="E41" s="9" t="s">
        <v>20</v>
      </c>
      <c r="F41" s="9">
        <v>30</v>
      </c>
      <c r="G41" s="9" t="s">
        <v>30</v>
      </c>
      <c r="H41" s="9" t="s">
        <v>23</v>
      </c>
      <c r="I41" s="9" t="s">
        <v>22</v>
      </c>
      <c r="J41" s="10">
        <v>150</v>
      </c>
      <c r="K41" s="13">
        <f>14412762-80324-37574</f>
        <v>14294864</v>
      </c>
      <c r="L41" s="13">
        <v>14412762</v>
      </c>
      <c r="M41" s="13">
        <v>14412762</v>
      </c>
    </row>
    <row r="42" spans="1:13" ht="133" customHeight="1">
      <c r="A42" s="11" t="s">
        <v>49</v>
      </c>
      <c r="B42" s="8" t="s">
        <v>17</v>
      </c>
      <c r="C42" s="9" t="s">
        <v>19</v>
      </c>
      <c r="D42" s="9" t="s">
        <v>27</v>
      </c>
      <c r="E42" s="9" t="s">
        <v>20</v>
      </c>
      <c r="F42" s="9">
        <v>30</v>
      </c>
      <c r="G42" s="9" t="s">
        <v>31</v>
      </c>
      <c r="H42" s="9" t="s">
        <v>24</v>
      </c>
      <c r="I42" s="9" t="s">
        <v>22</v>
      </c>
      <c r="J42" s="10">
        <v>150</v>
      </c>
      <c r="K42" s="13">
        <f>+K43</f>
        <v>734115</v>
      </c>
      <c r="L42" s="13">
        <f>+L43</f>
        <v>1218369</v>
      </c>
      <c r="M42" s="13">
        <f>+M43</f>
        <v>1267245</v>
      </c>
    </row>
    <row r="43" spans="1:13" ht="154.5" customHeight="1">
      <c r="A43" s="11" t="s">
        <v>46</v>
      </c>
      <c r="B43" s="8" t="s">
        <v>4</v>
      </c>
      <c r="C43" s="9" t="s">
        <v>19</v>
      </c>
      <c r="D43" s="9" t="s">
        <v>27</v>
      </c>
      <c r="E43" s="9" t="s">
        <v>20</v>
      </c>
      <c r="F43" s="9">
        <v>30</v>
      </c>
      <c r="G43" s="9" t="s">
        <v>31</v>
      </c>
      <c r="H43" s="9" t="s">
        <v>23</v>
      </c>
      <c r="I43" s="9" t="s">
        <v>22</v>
      </c>
      <c r="J43" s="10">
        <v>150</v>
      </c>
      <c r="K43" s="13">
        <f>1165041-430926</f>
        <v>734115</v>
      </c>
      <c r="L43" s="13">
        <v>1218369</v>
      </c>
      <c r="M43" s="13">
        <v>1267245</v>
      </c>
    </row>
    <row r="44" spans="1:13" ht="101" customHeight="1">
      <c r="A44" s="11" t="s">
        <v>85</v>
      </c>
      <c r="B44" s="8"/>
      <c r="C44" s="9"/>
      <c r="D44" s="9" t="s">
        <v>27</v>
      </c>
      <c r="E44" s="9" t="s">
        <v>20</v>
      </c>
      <c r="F44" s="9">
        <v>35</v>
      </c>
      <c r="G44" s="9">
        <v>120</v>
      </c>
      <c r="H44" s="9" t="s">
        <v>24</v>
      </c>
      <c r="I44" s="9" t="s">
        <v>22</v>
      </c>
      <c r="J44" s="10">
        <v>150</v>
      </c>
      <c r="K44" s="13">
        <f>+K45</f>
        <v>462.32</v>
      </c>
      <c r="L44" s="13">
        <f>+L45</f>
        <v>119390.32</v>
      </c>
      <c r="M44" s="13">
        <f>+M45</f>
        <v>468.64</v>
      </c>
    </row>
    <row r="45" spans="1:13" ht="118.5" customHeight="1">
      <c r="A45" s="11" t="s">
        <v>86</v>
      </c>
      <c r="B45" s="8"/>
      <c r="C45" s="9"/>
      <c r="D45" s="9" t="s">
        <v>27</v>
      </c>
      <c r="E45" s="9" t="s">
        <v>20</v>
      </c>
      <c r="F45" s="9">
        <v>35</v>
      </c>
      <c r="G45" s="9">
        <v>120</v>
      </c>
      <c r="H45" s="9" t="s">
        <v>23</v>
      </c>
      <c r="I45" s="9" t="s">
        <v>22</v>
      </c>
      <c r="J45" s="10">
        <v>150</v>
      </c>
      <c r="K45" s="13">
        <v>462.32</v>
      </c>
      <c r="L45" s="13">
        <v>119390.32</v>
      </c>
      <c r="M45" s="13">
        <v>468.64</v>
      </c>
    </row>
    <row r="46" spans="1:13" ht="24" customHeight="1">
      <c r="A46" s="11" t="s">
        <v>9</v>
      </c>
      <c r="B46" s="8" t="s">
        <v>18</v>
      </c>
      <c r="C46" s="9" t="s">
        <v>19</v>
      </c>
      <c r="D46" s="9" t="s">
        <v>27</v>
      </c>
      <c r="E46" s="9" t="s">
        <v>20</v>
      </c>
      <c r="F46" s="9">
        <v>40</v>
      </c>
      <c r="G46" s="9" t="s">
        <v>19</v>
      </c>
      <c r="H46" s="9" t="s">
        <v>24</v>
      </c>
      <c r="I46" s="9" t="s">
        <v>22</v>
      </c>
      <c r="J46" s="10">
        <v>150</v>
      </c>
      <c r="K46" s="13">
        <f>+K47+K49+K51+K53</f>
        <v>54059008</v>
      </c>
      <c r="L46" s="13">
        <f t="shared" ref="L46:M46" si="5">+L47+L49+L51+L53</f>
        <v>46715760</v>
      </c>
      <c r="M46" s="13">
        <f t="shared" si="5"/>
        <v>46715760</v>
      </c>
    </row>
    <row r="47" spans="1:13" ht="119.5" customHeight="1">
      <c r="A47" s="15" t="s">
        <v>50</v>
      </c>
      <c r="B47" s="16"/>
      <c r="C47" s="17" t="s">
        <v>19</v>
      </c>
      <c r="D47" s="17" t="s">
        <v>27</v>
      </c>
      <c r="E47" s="17" t="s">
        <v>20</v>
      </c>
      <c r="F47" s="17">
        <v>40</v>
      </c>
      <c r="G47" s="18" t="s">
        <v>25</v>
      </c>
      <c r="H47" s="17" t="s">
        <v>24</v>
      </c>
      <c r="I47" s="17" t="s">
        <v>22</v>
      </c>
      <c r="J47" s="19">
        <v>150</v>
      </c>
      <c r="K47" s="26">
        <f t="shared" ref="K47:M47" si="6">+K48</f>
        <v>7023318</v>
      </c>
      <c r="L47" s="20">
        <f t="shared" si="6"/>
        <v>0</v>
      </c>
      <c r="M47" s="20">
        <f t="shared" si="6"/>
        <v>0</v>
      </c>
    </row>
    <row r="48" spans="1:13" ht="136.5" customHeight="1">
      <c r="A48" s="11" t="s">
        <v>87</v>
      </c>
      <c r="B48" s="23"/>
      <c r="C48" s="21"/>
      <c r="D48" s="21" t="s">
        <v>27</v>
      </c>
      <c r="E48" s="21" t="s">
        <v>20</v>
      </c>
      <c r="F48" s="21">
        <v>40</v>
      </c>
      <c r="G48" s="22" t="s">
        <v>25</v>
      </c>
      <c r="H48" s="21" t="s">
        <v>23</v>
      </c>
      <c r="I48" s="21" t="s">
        <v>22</v>
      </c>
      <c r="J48" s="21">
        <v>150</v>
      </c>
      <c r="K48" s="13">
        <f>7023318</f>
        <v>7023318</v>
      </c>
      <c r="L48" s="3"/>
      <c r="M48" s="3"/>
    </row>
    <row r="49" spans="1:13" ht="264" customHeight="1">
      <c r="A49" s="38" t="s">
        <v>91</v>
      </c>
      <c r="B49" s="39"/>
      <c r="C49" s="40" t="s">
        <v>19</v>
      </c>
      <c r="D49" s="40" t="s">
        <v>27</v>
      </c>
      <c r="E49" s="40" t="s">
        <v>20</v>
      </c>
      <c r="F49" s="40">
        <v>45</v>
      </c>
      <c r="G49" s="41" t="s">
        <v>26</v>
      </c>
      <c r="H49" s="40" t="s">
        <v>24</v>
      </c>
      <c r="I49" s="40" t="s">
        <v>22</v>
      </c>
      <c r="J49" s="42">
        <v>150</v>
      </c>
      <c r="K49" s="43">
        <f>+K50</f>
        <v>1617084</v>
      </c>
      <c r="L49" s="43">
        <f t="shared" ref="L49:M49" si="7">+L50</f>
        <v>1617084</v>
      </c>
      <c r="M49" s="43">
        <f t="shared" si="7"/>
        <v>1617084</v>
      </c>
    </row>
    <row r="50" spans="1:13" ht="278" customHeight="1">
      <c r="A50" s="33" t="s">
        <v>92</v>
      </c>
      <c r="B50" s="44"/>
      <c r="C50" s="36"/>
      <c r="D50" s="36" t="s">
        <v>27</v>
      </c>
      <c r="E50" s="36" t="s">
        <v>20</v>
      </c>
      <c r="F50" s="36">
        <v>45</v>
      </c>
      <c r="G50" s="37" t="s">
        <v>26</v>
      </c>
      <c r="H50" s="36" t="s">
        <v>23</v>
      </c>
      <c r="I50" s="36" t="s">
        <v>22</v>
      </c>
      <c r="J50" s="36">
        <v>150</v>
      </c>
      <c r="K50" s="43">
        <v>1617084</v>
      </c>
      <c r="L50" s="43">
        <v>1617084</v>
      </c>
      <c r="M50" s="43">
        <v>1617084</v>
      </c>
    </row>
    <row r="51" spans="1:13" ht="210.5" customHeight="1">
      <c r="A51" s="38" t="s">
        <v>66</v>
      </c>
      <c r="B51" s="39"/>
      <c r="C51" s="40" t="s">
        <v>19</v>
      </c>
      <c r="D51" s="40" t="s">
        <v>27</v>
      </c>
      <c r="E51" s="40" t="s">
        <v>20</v>
      </c>
      <c r="F51" s="40">
        <v>45</v>
      </c>
      <c r="G51" s="41" t="s">
        <v>67</v>
      </c>
      <c r="H51" s="40" t="s">
        <v>24</v>
      </c>
      <c r="I51" s="40" t="s">
        <v>22</v>
      </c>
      <c r="J51" s="42">
        <v>150</v>
      </c>
      <c r="K51" s="43">
        <f>+K52</f>
        <v>45098676</v>
      </c>
      <c r="L51" s="45">
        <f>+L52</f>
        <v>45098676</v>
      </c>
      <c r="M51" s="45">
        <f>+M52</f>
        <v>45098676</v>
      </c>
    </row>
    <row r="52" spans="1:13" ht="226.5" customHeight="1">
      <c r="A52" s="33" t="s">
        <v>68</v>
      </c>
      <c r="B52" s="44"/>
      <c r="C52" s="36"/>
      <c r="D52" s="36" t="s">
        <v>27</v>
      </c>
      <c r="E52" s="36" t="s">
        <v>20</v>
      </c>
      <c r="F52" s="36">
        <v>45</v>
      </c>
      <c r="G52" s="37" t="s">
        <v>67</v>
      </c>
      <c r="H52" s="36" t="s">
        <v>23</v>
      </c>
      <c r="I52" s="36" t="s">
        <v>22</v>
      </c>
      <c r="J52" s="36">
        <v>150</v>
      </c>
      <c r="K52" s="32">
        <v>45098676</v>
      </c>
      <c r="L52" s="32">
        <v>45098676</v>
      </c>
      <c r="M52" s="32">
        <v>45098676</v>
      </c>
    </row>
    <row r="53" spans="1:13" ht="49.5" customHeight="1">
      <c r="A53" s="15" t="s">
        <v>69</v>
      </c>
      <c r="B53" s="16"/>
      <c r="C53" s="17" t="s">
        <v>19</v>
      </c>
      <c r="D53" s="17" t="s">
        <v>27</v>
      </c>
      <c r="E53" s="17" t="s">
        <v>20</v>
      </c>
      <c r="F53" s="17">
        <v>49</v>
      </c>
      <c r="G53" s="18" t="s">
        <v>57</v>
      </c>
      <c r="H53" s="17" t="s">
        <v>24</v>
      </c>
      <c r="I53" s="17" t="s">
        <v>22</v>
      </c>
      <c r="J53" s="19">
        <v>150</v>
      </c>
      <c r="K53" s="26">
        <f>+K54</f>
        <v>319930</v>
      </c>
      <c r="L53" s="20">
        <f>+L54</f>
        <v>0</v>
      </c>
      <c r="M53" s="20">
        <f>+M54</f>
        <v>0</v>
      </c>
    </row>
    <row r="54" spans="1:13" ht="62.25" customHeight="1">
      <c r="A54" s="11" t="s">
        <v>70</v>
      </c>
      <c r="B54" s="23"/>
      <c r="C54" s="21"/>
      <c r="D54" s="21" t="s">
        <v>27</v>
      </c>
      <c r="E54" s="21" t="s">
        <v>20</v>
      </c>
      <c r="F54" s="21">
        <v>49</v>
      </c>
      <c r="G54" s="22" t="s">
        <v>57</v>
      </c>
      <c r="H54" s="21" t="s">
        <v>23</v>
      </c>
      <c r="I54" s="21" t="s">
        <v>22</v>
      </c>
      <c r="J54" s="21">
        <v>150</v>
      </c>
      <c r="K54" s="13">
        <v>319930</v>
      </c>
      <c r="L54" s="3"/>
      <c r="M54" s="3"/>
    </row>
    <row r="55" spans="1:13" ht="36">
      <c r="A55" s="27" t="s">
        <v>78</v>
      </c>
      <c r="D55" s="29" t="s">
        <v>27</v>
      </c>
      <c r="E55" s="30" t="s">
        <v>32</v>
      </c>
      <c r="F55" s="30" t="s">
        <v>24</v>
      </c>
      <c r="G55" s="30" t="s">
        <v>19</v>
      </c>
      <c r="H55" s="30" t="s">
        <v>24</v>
      </c>
      <c r="I55" s="30" t="s">
        <v>22</v>
      </c>
      <c r="J55" s="30" t="s">
        <v>19</v>
      </c>
      <c r="K55" s="28">
        <f>+K56</f>
        <v>450663</v>
      </c>
      <c r="L55" s="28">
        <f t="shared" ref="L55:M56" si="8">+L56</f>
        <v>0</v>
      </c>
      <c r="M55" s="28">
        <f t="shared" si="8"/>
        <v>0</v>
      </c>
    </row>
    <row r="56" spans="1:13" ht="60.75" customHeight="1">
      <c r="A56" s="27" t="s">
        <v>82</v>
      </c>
      <c r="D56" s="29" t="s">
        <v>27</v>
      </c>
      <c r="E56" s="30" t="s">
        <v>32</v>
      </c>
      <c r="F56" s="30" t="s">
        <v>23</v>
      </c>
      <c r="G56" s="30" t="s">
        <v>19</v>
      </c>
      <c r="H56" s="30" t="s">
        <v>23</v>
      </c>
      <c r="I56" s="30" t="s">
        <v>22</v>
      </c>
      <c r="J56" s="30" t="s">
        <v>45</v>
      </c>
      <c r="K56" s="28">
        <f>+K57</f>
        <v>450663</v>
      </c>
      <c r="L56" s="28">
        <f t="shared" si="8"/>
        <v>0</v>
      </c>
      <c r="M56" s="28">
        <f t="shared" si="8"/>
        <v>0</v>
      </c>
    </row>
    <row r="57" spans="1:13" ht="74.5" customHeight="1">
      <c r="A57" s="27" t="s">
        <v>77</v>
      </c>
      <c r="D57" s="29" t="s">
        <v>27</v>
      </c>
      <c r="E57" s="30" t="s">
        <v>32</v>
      </c>
      <c r="F57" s="30" t="s">
        <v>23</v>
      </c>
      <c r="G57" s="30" t="s">
        <v>21</v>
      </c>
      <c r="H57" s="30" t="s">
        <v>23</v>
      </c>
      <c r="I57" s="30" t="s">
        <v>22</v>
      </c>
      <c r="J57" s="30" t="s">
        <v>45</v>
      </c>
      <c r="K57" s="28">
        <f>384958+65705</f>
        <v>450663</v>
      </c>
      <c r="L57" s="28">
        <v>0</v>
      </c>
      <c r="M57" s="28">
        <v>0</v>
      </c>
    </row>
  </sheetData>
  <sheetProtection formatCells="0" formatColumns="0" formatRows="0" deleteColumns="0" deleteRows="0"/>
  <protectedRanges>
    <protectedRange sqref="C46:C48 C15:C19 C37:C39" name="krista_tf_10_0_0_1_3"/>
    <protectedRange sqref="D46:D48 D15:D19 D37:D39" name="krista_tf_11_0_0_1_3"/>
    <protectedRange sqref="E46:E48 E15:E19 E37:E39" name="krista_tf_12_0_0_1_3"/>
    <protectedRange sqref="F46:F48 F15:F19 F37:F39" name="krista_tf_13_0_0_1_3"/>
    <protectedRange sqref="G46:G48 G15:G19 G37:G39" name="krista_tf_14_0_0_1_3"/>
    <protectedRange sqref="H15:H19 H46:H48 H44 H37:H39" name="krista_tf_15_0_0_1_3"/>
    <protectedRange sqref="I15:I16 I46:I47 I48:J48 I17:J19 I37:J39" name="krista_tf_16_0_0_1_3"/>
    <protectedRange sqref="C40:C45" name="krista_tf_10_0_0_1_1_1"/>
    <protectedRange sqref="D40:D45" name="krista_tf_11_0_0_1_1_1"/>
    <protectedRange sqref="E40:E45" name="krista_tf_12_0_0_1_1_1"/>
    <protectedRange sqref="F40:F45" name="krista_tf_13_0_0_1_1_1"/>
    <protectedRange sqref="G40:G45" name="krista_tf_14_0_0_1_1_1"/>
    <protectedRange sqref="H40:H43 H45" name="krista_tf_15_0_0_1_1_1"/>
    <protectedRange sqref="J46:J47 I40:J45" name="krista_tf_16_0_0_1_1_1"/>
    <protectedRange sqref="C20:C22" name="krista_tf_10_0_0_1_3_1_1"/>
    <protectedRange sqref="D20" name="krista_tf_11_0_0_1_3_1_1"/>
    <protectedRange sqref="E20" name="krista_tf_12_0_0_1_3_1_1"/>
    <protectedRange sqref="F20" name="krista_tf_13_0_0_1_3_1_1"/>
    <protectedRange sqref="G20" name="krista_tf_14_0_0_1_3_1_1"/>
    <protectedRange sqref="H20" name="krista_tf_15_0_0_1_3_1_1"/>
    <protectedRange sqref="I20:J20" name="krista_tf_16_0_0_1_3_1_1"/>
    <protectedRange sqref="C31:C32" name="krista_tf_10_0_0_1_3_1_1_1"/>
    <protectedRange sqref="D31:D32" name="krista_tf_11_0_0_1_3_1_1_1"/>
    <protectedRange sqref="E31:E32" name="krista_tf_12_0_0_1_3_1_1_1"/>
    <protectedRange sqref="F31:F32" name="krista_tf_13_0_0_1_3_1_1_1"/>
    <protectedRange sqref="G31:G32" name="krista_tf_14_0_0_1_3_1_1_1"/>
    <protectedRange sqref="H31" name="krista_tf_15_0_0_1_3_1_1_1"/>
    <protectedRange sqref="I31:J32" name="krista_tf_16_0_0_1_3_1_1_1"/>
    <protectedRange sqref="H32" name="krista_tf_15_0_0_1_3_3_1"/>
    <protectedRange sqref="C35:C36" name="krista_tf_10_0_0_1_3_3_1"/>
    <protectedRange sqref="D35:D36" name="krista_tf_11_0_0_1_3_3_1"/>
    <protectedRange sqref="E35:E36" name="krista_tf_12_0_0_1_3_3_1"/>
    <protectedRange sqref="F35:F36" name="krista_tf_13_0_0_1_3_3_1"/>
    <protectedRange sqref="G35:G36" name="krista_tf_14_0_0_1_3_3_1"/>
    <protectedRange sqref="H35:H36" name="krista_tf_15_0_0_1_3_3_1_1"/>
    <protectedRange sqref="I35:J36" name="krista_tf_16_0_0_1_3_3_1"/>
    <protectedRange sqref="C33:C34" name="krista_tf_10_0_0_1_3_1_1_1_1"/>
    <protectedRange sqref="D33:D34" name="krista_tf_11_0_0_1_3_1_1_1_1"/>
    <protectedRange sqref="E33:E34" name="krista_tf_12_0_0_1_3_1_1_1_1"/>
    <protectedRange sqref="F33:F34" name="krista_tf_13_0_0_1_3_1_1_1_1"/>
    <protectedRange sqref="G33:G34" name="krista_tf_14_0_0_1_3_1_1_1_1"/>
    <protectedRange sqref="H33" name="krista_tf_15_0_0_1_3_1_1_1_1"/>
    <protectedRange sqref="I33:J34" name="krista_tf_16_0_0_1_3_1_1_1_1"/>
    <protectedRange sqref="H34" name="krista_tf_15_0_0_1_3_3_1_2"/>
    <protectedRange sqref="C23:C24" name="krista_tf_10_0_0_1_3_1_1_2"/>
    <protectedRange sqref="D21:D24" name="krista_tf_11_0_0_1_3_1_1_2"/>
    <protectedRange sqref="E21:E24" name="krista_tf_12_0_0_1_3_1_1_2"/>
    <protectedRange sqref="F21:F24" name="krista_tf_13_0_0_1_3_1_1_2"/>
    <protectedRange sqref="G21:G24" name="krista_tf_14_0_0_1_3_1_1_2"/>
    <protectedRange sqref="H23 H21" name="krista_tf_15_0_0_1_3_1_1_2"/>
    <protectedRange sqref="I21:J24" name="krista_tf_16_0_0_1_3_1_1_2"/>
    <protectedRange sqref="H24 H22" name="krista_tf_15_0_0_1_3_3_1_2_1"/>
    <protectedRange sqref="C25:C28" name="krista_tf_10_0_0_1_3_1_1_2_1"/>
    <protectedRange sqref="D25:D28" name="krista_tf_11_0_0_1_3_1_1_2_1"/>
    <protectedRange sqref="E25:E28" name="krista_tf_12_0_0_1_3_1_1_2_1"/>
    <protectedRange sqref="F25:F28" name="krista_tf_13_0_0_1_3_1_1_2_1"/>
    <protectedRange sqref="G25:G28" name="krista_tf_14_0_0_1_3_1_1_2_1"/>
    <protectedRange sqref="H25 H27" name="krista_tf_15_0_0_1_3_1_1_2_1"/>
    <protectedRange sqref="I25:J28" name="krista_tf_16_0_0_1_3_1_1_2_1"/>
    <protectedRange sqref="H26 H28" name="krista_tf_15_0_0_1_3_3_1_2_2"/>
    <protectedRange sqref="C49:C50" name="krista_tf_10_0_0_1_3_1"/>
    <protectedRange sqref="D49:D50" name="krista_tf_11_0_0_1_3_1"/>
    <protectedRange sqref="E49:E50" name="krista_tf_12_0_0_1_3_1"/>
    <protectedRange sqref="F49:F50" name="krista_tf_13_0_0_1_3_1"/>
    <protectedRange sqref="G49:G50" name="krista_tf_14_0_0_1_3_1"/>
    <protectedRange sqref="H49:H50" name="krista_tf_15_0_0_1_3_1"/>
    <protectedRange sqref="I49 I50:J50" name="krista_tf_16_0_0_1_3_1"/>
    <protectedRange sqref="J49" name="krista_tf_16_0_0_1_1_1_1"/>
    <protectedRange sqref="C51:C52" name="krista_tf_10_0_0_1_3_1_2"/>
    <protectedRange sqref="D51:D52" name="krista_tf_11_0_0_1_3_1_2"/>
    <protectedRange sqref="E51:E52" name="krista_tf_12_0_0_1_3_1_2"/>
    <protectedRange sqref="F51:F52" name="krista_tf_13_0_0_1_3_1_2"/>
    <protectedRange sqref="G51:G52" name="krista_tf_14_0_0_1_3_1_2"/>
    <protectedRange sqref="H51:H52" name="krista_tf_15_0_0_1_3_1_2"/>
    <protectedRange sqref="I51 I52:J52" name="krista_tf_16_0_0_1_3_1_2"/>
    <protectedRange sqref="J51" name="krista_tf_16_0_0_1_1_1_1_1"/>
    <protectedRange sqref="C29:C30" name="krista_tf_10_0_0_1_3_1_1_3"/>
    <protectedRange sqref="D29:D30" name="krista_tf_11_0_0_1_3_1_1_3"/>
    <protectedRange sqref="E29:E30" name="krista_tf_12_0_0_1_3_1_1_3"/>
    <protectedRange sqref="F29:F30" name="krista_tf_13_0_0_1_3_1_1_3"/>
    <protectedRange sqref="G29:G30" name="krista_tf_14_0_0_1_3_1_1_3"/>
    <protectedRange sqref="H29" name="krista_tf_15_0_0_1_3_1_1_3"/>
    <protectedRange sqref="I29:J30" name="krista_tf_16_0_0_1_3_1_1_3"/>
    <protectedRange sqref="H30" name="krista_tf_15_0_0_1_3_3_1_3"/>
    <protectedRange sqref="C53:C54" name="krista_tf_10_0_0_1_3_3"/>
    <protectedRange sqref="D53:D54" name="krista_tf_11_0_0_1_3_3"/>
    <protectedRange sqref="E53:E54" name="krista_tf_12_0_0_1_3_3"/>
    <protectedRange sqref="F53:F54" name="krista_tf_13_0_0_1_3_3"/>
    <protectedRange sqref="G53:G54" name="krista_tf_14_0_0_1_3_3"/>
    <protectedRange sqref="H53:H54" name="krista_tf_15_0_0_1_3_3"/>
    <protectedRange sqref="I53 I54:J54" name="krista_tf_16_0_0_1_3_3"/>
    <protectedRange sqref="J53" name="krista_tf_16_0_0_1_1_1_3"/>
  </protectedRanges>
  <mergeCells count="15">
    <mergeCell ref="A11:A13"/>
    <mergeCell ref="C11:J11"/>
    <mergeCell ref="K11:M11"/>
    <mergeCell ref="C12:C13"/>
    <mergeCell ref="D12:H12"/>
    <mergeCell ref="I12:J12"/>
    <mergeCell ref="K12:K13"/>
    <mergeCell ref="L12:L13"/>
    <mergeCell ref="M12:M13"/>
    <mergeCell ref="A9:M9"/>
    <mergeCell ref="A2:M2"/>
    <mergeCell ref="A4:M4"/>
    <mergeCell ref="A5:M5"/>
    <mergeCell ref="A6:M6"/>
    <mergeCell ref="A7:M7"/>
  </mergeCells>
  <pageMargins left="0.19685039370078741" right="0.19685039370078741" top="0.78740157480314965" bottom="0.35433070866141736" header="0.51181102362204722" footer="0.23622047244094491"/>
  <pageSetup paperSize="9"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1'!Заголовки_для_печати</vt:lpstr>
    </vt:vector>
  </TitlesOfParts>
  <Company>КФиК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</dc:creator>
  <cp:lastModifiedBy>User</cp:lastModifiedBy>
  <cp:lastPrinted>2025-06-24T11:16:02Z</cp:lastPrinted>
  <dcterms:created xsi:type="dcterms:W3CDTF">2010-10-28T03:57:01Z</dcterms:created>
  <dcterms:modified xsi:type="dcterms:W3CDTF">2025-06-26T06:35:36Z</dcterms:modified>
</cp:coreProperties>
</file>