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420" windowHeight="7160"/>
  </bookViews>
  <sheets>
    <sheet name="Оценка" sheetId="6" r:id="rId1"/>
  </sheets>
  <definedNames>
    <definedName name="_xlnm.Print_Area" localSheetId="0">Оценка!$A$1:$K$119</definedName>
  </definedNames>
  <calcPr calcId="125725" refMode="R1C1"/>
</workbook>
</file>

<file path=xl/calcChain.xml><?xml version="1.0" encoding="utf-8"?>
<calcChain xmlns="http://schemas.openxmlformats.org/spreadsheetml/2006/main">
  <c r="J55" i="6"/>
  <c r="G112"/>
  <c r="J83"/>
  <c r="J51"/>
  <c r="J52"/>
  <c r="J53"/>
  <c r="J54"/>
  <c r="J50"/>
  <c r="J44"/>
  <c r="J45"/>
  <c r="J46"/>
  <c r="J47"/>
  <c r="J48"/>
  <c r="J43"/>
  <c r="G37" l="1"/>
  <c r="G38" s="1"/>
  <c r="K39" s="1"/>
  <c r="G29"/>
  <c r="K93"/>
  <c r="G77"/>
  <c r="G78"/>
  <c r="G76"/>
  <c r="G54"/>
  <c r="G53"/>
  <c r="G52"/>
  <c r="G51"/>
  <c r="G50"/>
  <c r="G48"/>
  <c r="G47"/>
  <c r="G46"/>
  <c r="G45"/>
  <c r="G44"/>
  <c r="G79" l="1"/>
  <c r="G85" s="1"/>
  <c r="G55"/>
  <c r="K56" s="1"/>
  <c r="G104"/>
  <c r="G105" s="1"/>
  <c r="G113" s="1"/>
  <c r="G97"/>
  <c r="G98" s="1"/>
  <c r="G99" s="1"/>
  <c r="G90"/>
  <c r="G83"/>
  <c r="G84" s="1"/>
  <c r="G69"/>
  <c r="G70" s="1"/>
  <c r="G71" s="1"/>
  <c r="G61"/>
  <c r="G62"/>
  <c r="G60"/>
  <c r="G28"/>
  <c r="G21"/>
  <c r="G22"/>
  <c r="G23"/>
  <c r="G24"/>
  <c r="G25"/>
  <c r="G26"/>
  <c r="G27"/>
  <c r="G20"/>
  <c r="G16"/>
  <c r="G15"/>
  <c r="G63" l="1"/>
  <c r="G64" s="1"/>
  <c r="K100"/>
  <c r="G30"/>
  <c r="G17"/>
  <c r="J111"/>
  <c r="J110"/>
  <c r="J109"/>
  <c r="J104"/>
  <c r="J105" s="1"/>
  <c r="J97"/>
  <c r="J98" s="1"/>
  <c r="J99" s="1"/>
  <c r="J90"/>
  <c r="J82"/>
  <c r="J84" s="1"/>
  <c r="J77"/>
  <c r="J76"/>
  <c r="J69"/>
  <c r="J70" s="1"/>
  <c r="J71" s="1"/>
  <c r="K72" s="1"/>
  <c r="J62"/>
  <c r="J61"/>
  <c r="J63" s="1"/>
  <c r="J64" s="1"/>
  <c r="J36"/>
  <c r="J21"/>
  <c r="J22"/>
  <c r="J23"/>
  <c r="J24"/>
  <c r="J25"/>
  <c r="J26"/>
  <c r="J27"/>
  <c r="J28"/>
  <c r="J29"/>
  <c r="J20"/>
  <c r="J16"/>
  <c r="J17" s="1"/>
  <c r="J15"/>
  <c r="H10"/>
  <c r="I10" s="1"/>
  <c r="J10" s="1"/>
  <c r="K10" s="1"/>
  <c r="J112" l="1"/>
  <c r="J113" s="1"/>
  <c r="K114" s="1"/>
  <c r="K65"/>
  <c r="J79"/>
  <c r="J85" s="1"/>
  <c r="K86" s="1"/>
  <c r="G31"/>
  <c r="J30"/>
  <c r="J31" s="1"/>
  <c r="K115" l="1"/>
  <c r="K32"/>
</calcChain>
</file>

<file path=xl/sharedStrings.xml><?xml version="1.0" encoding="utf-8"?>
<sst xmlns="http://schemas.openxmlformats.org/spreadsheetml/2006/main" count="373" uniqueCount="207">
  <si>
    <t>№ п\п</t>
  </si>
  <si>
    <t xml:space="preserve">Наименование </t>
  </si>
  <si>
    <t>Единица измерения</t>
  </si>
  <si>
    <t>Значение</t>
  </si>
  <si>
    <t>Факт</t>
  </si>
  <si>
    <t>План</t>
  </si>
  <si>
    <t>Наименование ведомственной целевой программы (далее - ВЦП) / основного мероприятия (далее - ОМ)</t>
  </si>
  <si>
    <t>Целевой индикатор реализации МП в рамках соответсвующих ВЦП/ОМ (далее соответсвенно - целевой индикатор, мероприятие)</t>
  </si>
  <si>
    <t>Эффективность реализации мероприятия по целевым индикаторам/степень достижения значения целевого индикатора (процентов)
(гр.7=гр.6/гр.5)*</t>
  </si>
  <si>
    <t>Объем финансирования мероприятия, рублей</t>
  </si>
  <si>
    <t>Уровень финансового обеспечения мероприятия (справочно)/оценка качества кассового исполнения (процентов)</t>
  </si>
  <si>
    <t>Эффективность реализации подпрограммы муниципальной ррограммы (далее подпрограмма) муниципальной программы (процентов)</t>
  </si>
  <si>
    <t>процент</t>
  </si>
  <si>
    <t>1.1.1</t>
  </si>
  <si>
    <t>1.1.2</t>
  </si>
  <si>
    <t>Х</t>
  </si>
  <si>
    <t>единиц</t>
  </si>
  <si>
    <t>2.1.1</t>
  </si>
  <si>
    <t>100</t>
  </si>
  <si>
    <t>кассового исполнения муниципальной программы</t>
  </si>
  <si>
    <t>1. Расчет эффективности реализации муниципальной программы по целевым индикаторам реализации мероприятий и качеству
кассового исполнения муниципальной программы</t>
  </si>
  <si>
    <t>0</t>
  </si>
  <si>
    <t>РАСЧЕТ
 оценки эффективности реализации муниципальной программы Москаленского муниципального района Омской области 
"Повышение эффективности деятельности органов местного самоуправления Москаленского муниципального района"</t>
  </si>
  <si>
    <t>Основные мероприятия: Развитие жилищного строительства на территории Москаленского муниципального района</t>
  </si>
  <si>
    <t>Мероприятие 1: Предоставление молодым семьям социальных выплат на приобретение или строительство  жилья, в том числе  на уплату первоначального взноса при получении жилищного кредита,  в том числе ипотечного, или жилищного займа на приобретение жилого помещения или строительство индивидуального жилого дома</t>
  </si>
  <si>
    <t>Мероприятие 2: 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</si>
  <si>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1.1.3</t>
  </si>
  <si>
    <t>Количество молодых семей улучшивших жилищные условия в общем количестве молодых семей, нуждающихся в решении жилищной проблемы</t>
  </si>
  <si>
    <t>семья</t>
  </si>
  <si>
    <t>Основное мероприятие 2: Развитие коммунальной инфраструктуры на территории Москаленского района Омской области</t>
  </si>
  <si>
    <t>Мероприятие 1:  Субсидия юридическим лицам в сфере ЖКХ на подготовку и прохождение отопительного периода</t>
  </si>
  <si>
    <t>Освоение финансирования, предусмотренного подпрограммой на проведение  мероприятий</t>
  </si>
  <si>
    <t>Мерпориятие 2: Субсидии на финансовое обечспечение (возмещение) затрат, связанных с погашением кредиторской задолженности за поставленные топливно-энергетические и коммунальные ресурсы организациям коммунального комплекса, осуществляющим регулируемый вид деятельности в сфере теплоснабжения</t>
  </si>
  <si>
    <t>Освоение субсидий</t>
  </si>
  <si>
    <t>2.1.2</t>
  </si>
  <si>
    <t>2.1.3</t>
  </si>
  <si>
    <t xml:space="preserve">Мероприятие 3: Повышение уровня  обеспеченности системами холодного и горячего водоснабжения, газоснабжения, отопления и канализации, снижение уровня износа основных фондов и аварийности в жилищно - коммунальном комплексе  </t>
  </si>
  <si>
    <t>Доля освоения инвестиций, предусмотренных подпрограммой на развитие коммунального комплекса</t>
  </si>
  <si>
    <t>Приобретение водогрейных котлов на котельные</t>
  </si>
  <si>
    <t>2.1.11</t>
  </si>
  <si>
    <t>2.1.12</t>
  </si>
  <si>
    <t>Мероприятие 11: Приобретение и установка (монтаж) водогревательного котла КВр-1,0 МВт в котельную №7, расположенную по адресу: Омская область, раб.пос. Москаленки, ул. Механизаторов,1</t>
  </si>
  <si>
    <t>2.1.13</t>
  </si>
  <si>
    <t>2.1.14</t>
  </si>
  <si>
    <t>2.1.15</t>
  </si>
  <si>
    <t>2.1.16</t>
  </si>
  <si>
    <t>Мероприятие 12: «Приобретение и установка (монтаж) водогрейного котла КВр-1,0 МВт в котельную № 8, расположенную по адресу: Омская обл., р.п. Москаленки, ул. Комсомольская, д. 137»</t>
  </si>
  <si>
    <t>Мероприятие 13: «Приобретение и установка (монтаж) водогрейного котла КВр-0,8 МВт в котельную № 17, расположенную по адресу: Омская область, Москаленский р-н, с. Шевченко, ул. Кузнечная, 38»</t>
  </si>
  <si>
    <t>Мероприятие 14: «Приобретение и установка (монтаж) водогрейного котла КВр-1,0 МВт в котельную школы, расположенную по адресу: Омская область, Москаленский район, с.Элита, ул. Школьная, дом 8б"</t>
  </si>
  <si>
    <t>Мероприятие 15: Расходы на финансовое обеспечение расходов муниципальных образований Омской области,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</si>
  <si>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Мероприятие 16: Приобретение трубопровода от котельной № 1 до ул. 1 Северная, расположенного по адресу: Омская область, р.п. Москаленки</t>
  </si>
  <si>
    <t>Мероприятие 17: Приобретение трубопровода от ул. 1 Северная до ул. Школьная, расположенного по адресу: Омская область, р.п. Москаленки</t>
  </si>
  <si>
    <t>Приобретение и монтаж трубопровода</t>
  </si>
  <si>
    <t>2.1.17</t>
  </si>
  <si>
    <t>Освоение лимитов бюджетных обязательств, направленных 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</si>
  <si>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метров</t>
  </si>
  <si>
    <t>Основные мероприятие 1: Развитие транспортного обеспечения населения</t>
  </si>
  <si>
    <t>Организация транспортного обслуживания населения</t>
  </si>
  <si>
    <t>Доступность транспортных услуг автомобильным транспортом</t>
  </si>
  <si>
    <t>Ведомственная целевая программа "Обеспечение эффективного осуществления своих полномочий администрацией Москаленского муниципального района Омской области</t>
  </si>
  <si>
    <t xml:space="preserve">Количество граждан замещавших отдельные муниципальные должности в Москаленском муниципальном районе </t>
  </si>
  <si>
    <t>человек</t>
  </si>
  <si>
    <t>Количество граждан имеющих звание почетный житель Москаленского района</t>
  </si>
  <si>
    <t>Количество обратившихся за адресной помощью лиц, оказавшихся в трудной жизненной ситуации</t>
  </si>
  <si>
    <t>Доля расходов на административно-хозяйственное обеспечение</t>
  </si>
  <si>
    <t>Количество заседаний комиссий по делам несовершеннолетних и защите их прав</t>
  </si>
  <si>
    <t>Количество заседаний административных комиссий</t>
  </si>
  <si>
    <t>Основное мероприятие: Борьба с преступностью и профилактика правонарушений на территории района</t>
  </si>
  <si>
    <t>соотношение числа совершенных правонарушений с численностью населения</t>
  </si>
  <si>
    <t>единица на 1 тыс.насекления</t>
  </si>
  <si>
    <t xml:space="preserve">соотношение числа правонарушений, совершенных на улицах и в общественных местах, с общим числом преступлений </t>
  </si>
  <si>
    <t>Мероприятие 3: Профилактика правонарушений по борьбе с алкоголизмом и наркоманией</t>
  </si>
  <si>
    <t>Мероприятие 1: Организация пунктов общественного порядка с привлечением населения к работе ДНД</t>
  </si>
  <si>
    <t>Мероприятие 2:Установка на объектах потенциального посягательства инженерно-технических средств охраны, системы видеонаблюдения и контроля доступа</t>
  </si>
  <si>
    <t>соотношение числа правонарушений, совершенных в состоянии алкогольного опьянения</t>
  </si>
  <si>
    <t>Основное мероприятие: Оказание финансовой поддержки социально ориентированным некоммерческим организациям</t>
  </si>
  <si>
    <t xml:space="preserve">Мероприятие 1: Предоставление субсидий социально ориентированным некоммерческим организациям </t>
  </si>
  <si>
    <t>Количество СОНКО, получивших муниципальную поддержку и внесенных в муниципальный реестр социально ориентированных организаций – получателей поддержки</t>
  </si>
  <si>
    <t>1.1.1.</t>
  </si>
  <si>
    <t>Основное мероприятие: Обеспечение проживаемого населения Москаленского муниципального района Омской области дополнительными местами (площадками) накопления ТКО</t>
  </si>
  <si>
    <t>Мероприятие 1: Создание мест (площадок ) накопления твердых коммунальных отходов</t>
  </si>
  <si>
    <t>Мероприятие 2: Создание мест (площадок) накопления твердых коммунальных отходов и (или) приобретение контейнеров (бункеров)</t>
  </si>
  <si>
    <t>Создано мест (площадок) накопления ТКО на территории Москаленского муниципального района.</t>
  </si>
  <si>
    <t>1.1.2.</t>
  </si>
  <si>
    <t>Уровень  обеспеченности местами (площадками) накопления ТКО с контейнерами (бункерами)</t>
  </si>
  <si>
    <t>Количество созданных мест (площадок) накопления ТКО с контейнерами (бункерами)</t>
  </si>
  <si>
    <t>Основное мероприятие:Проведение экологических мер</t>
  </si>
  <si>
    <t>Мероприятие 1: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</si>
  <si>
    <t>Количество ликвидированных свалок</t>
  </si>
  <si>
    <t>штук</t>
  </si>
  <si>
    <t>2.1.1.</t>
  </si>
  <si>
    <t>Мероприятие 3: Организация сбора, транспортирования и захоронения твердых коммунальных отходов, а также ликвидацию объектов размещения твердых коммунальных отходов на территории Омской области</t>
  </si>
  <si>
    <t>2.1.3.</t>
  </si>
  <si>
    <t>Основное мероприятие: Повышение правового сознания и предупреждение опасного поведения участников дорожного движения</t>
  </si>
  <si>
    <t>Мероприятие 1: Проведение мероприятий, направленных на укрепление дисциплины участников дорожного движения</t>
  </si>
  <si>
    <t>1.1.3.</t>
  </si>
  <si>
    <t>Обеспечение финансирование, предусмотренного подпрограммой на прведение мероприятий</t>
  </si>
  <si>
    <t>Основное мероприятие: Снижение расходов на оплату потребления топливно-энергетических ресурсов.</t>
  </si>
  <si>
    <t>Мероприятие 2: Повышение энергетической эффективности систем освещения зданий, строений, сооружений</t>
  </si>
  <si>
    <t>Снижение потребления электрической энергии</t>
  </si>
  <si>
    <t>Мероприятие 1: Разработка и распространение методических и информационных материалов для специалистов системы профилактики  и населения по вопросам профилактики безнадзорности  и правонарушений</t>
  </si>
  <si>
    <t>Количество специалистов служб профилактики обученных по вопросам профилактики асоциальных явлений в подростковой среде</t>
  </si>
  <si>
    <t xml:space="preserve">Задача № 2 подпрограммы 10 муниципальной программы: Целенаправленная работа всех органов и учреждений системы профилактики безнадзорности и правонарушений несовершеннолетних по выявлению раннего семейного неблагополучия </t>
  </si>
  <si>
    <t xml:space="preserve">Основное мероприятие:Предупреждение безнадзорности и правонарушений несовершеннолетних </t>
  </si>
  <si>
    <t>Мероприятие 1: Проведение муниципальных конкурсов, спартакиад, туристических слетов, мероприятий, экскурсий, поездок, акций и мероприятий для подростков и молодежи  Москаленского муниципального района с целью профилактики правонарушений и их социализации.</t>
  </si>
  <si>
    <t>Количество проведенных муниципальных конкурсов социальной рекламы, спартакиад, туристических слетов, акций, мероприятий, направленных на формирование здорового образа жизни, активной позиции граждан по предупреждению терроризма, экстремизма и других правонарушений в молодёжной среде, для подростков и молодежи</t>
  </si>
  <si>
    <t>Мероприятие 2: Содействие временному трудоустройству несовершеннолетних граждан в возрасте от 14 до 18 лет состоящих на учете в территориальном БД СОП, на учете в ПДН и КДН, в свободное от учебы время</t>
  </si>
  <si>
    <t>Мероприятие 2: Содействие оздоровлению и летней занятости несовершеннолетних, состоящих на учете в ПДН ОМВД России по Москаленскому району, проживающих в семьях СОП и ТЖС</t>
  </si>
  <si>
    <t>Количество несовершеннолетних оказавшихся в трудной жизненной ситуации принявших участие в районных (и др.) творческих конкурсах</t>
  </si>
  <si>
    <t>Количество несовершеннолетних граждан в возрасте от 14 до 18 лет состоящих на учете в территориальном БД СОП, на учете в ПДН и КДН трудоустроенных в летний период</t>
  </si>
  <si>
    <t>за 2022 год</t>
  </si>
  <si>
    <t>4080004,36</t>
  </si>
  <si>
    <t>4843360,32</t>
  </si>
  <si>
    <t>3308919,68</t>
  </si>
  <si>
    <t>1</t>
  </si>
  <si>
    <t>380000</t>
  </si>
  <si>
    <t>379860</t>
  </si>
  <si>
    <t>379297</t>
  </si>
  <si>
    <t>471080</t>
  </si>
  <si>
    <t>105</t>
  </si>
  <si>
    <t>592040,97</t>
  </si>
  <si>
    <t>90</t>
  </si>
  <si>
    <t>8066828,18</t>
  </si>
  <si>
    <t>7</t>
  </si>
  <si>
    <t>4</t>
  </si>
  <si>
    <t>3,9</t>
  </si>
  <si>
    <t>30000</t>
  </si>
  <si>
    <t>48</t>
  </si>
  <si>
    <t>57000</t>
  </si>
  <si>
    <t>67</t>
  </si>
  <si>
    <t>591844,05</t>
  </si>
  <si>
    <t>8065650,44</t>
  </si>
  <si>
    <t>Подпрограмма 1 муниципальной программы "Создание условий для обеспечения граждан доступным и комфортным жильем на территории Москаленского муниципального района"</t>
  </si>
  <si>
    <t>Подпрограмма 3 муниципальной программы "Обеспечение реализации муниципальной программы Москаленского муниципального района Омской области "Повышение эффективности деятельности органов местного самоуправления Москаленского муниципального района"</t>
  </si>
  <si>
    <t>Подпрограмма 4 муниципальной программы "Охрана общественного порядка, борьба с преступностью и профилактика правонарушений в Москаленском муниципальном районе Омской области"</t>
  </si>
  <si>
    <t>Подпрограмма 5 муниципальной программы "Содействие развитию и поддержка социально-ориентированных некоммерческих организаций в Москаленском муниципальном районе Омской области"</t>
  </si>
  <si>
    <t>Подпрограмма 6 муниципальной программы "Обращение с отходами производства и потребления, в том числе с твердыми коммунальными отходами"</t>
  </si>
  <si>
    <t>Подпрограмма 7 муниципальной программы " Повышение безопасности дорожного движения в Москаленском муниципальном районе Омской области"</t>
  </si>
  <si>
    <t>Подпрограмма 8 муниципальной программы "Энергосбережение и повышение энергетической эффективности в Москаленском муниципальном районе"</t>
  </si>
  <si>
    <t>Подпрограмма 2 муниципальной прграммы "Модернизация и развитие пассажирского транспорта Москаленского муниципального района Омской области"</t>
  </si>
  <si>
    <t>Подпрограмма 10 муниципальной программы "Профилактика безнадзорности и правонарушений несовершеннолетних на территории Москаленского муниципального района"</t>
  </si>
  <si>
    <t>Эффективность реализации ОМ по целевым индикаторам</t>
  </si>
  <si>
    <t>Оценка кассового исполнения</t>
  </si>
  <si>
    <t>Эффективность реализации мероприятий подпрограммы №1 по целевым индикаторам</t>
  </si>
  <si>
    <t>Оценка качества кассового исполнения подпрограммы №1</t>
  </si>
  <si>
    <t>Эффективность реализации подпрограммы №1</t>
  </si>
  <si>
    <t>Мероприятия, за исключением мероприятий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</si>
  <si>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Мероприятия, за исключением мерпориятий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</si>
  <si>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Эффективность реализации мероприятий ВЦП по целевым индикаторам</t>
  </si>
  <si>
    <t>Оценка качества кассового исполнения ВЦП</t>
  </si>
  <si>
    <t>Эффективность реализации мероприятий подпрограммы №2 по целевым индикаторам</t>
  </si>
  <si>
    <t>Эффективность реализации подпрограммы №2</t>
  </si>
  <si>
    <t>Оценка качества кассового исполнения подпрограммы №2</t>
  </si>
  <si>
    <t>Оценка качества кассового исполнения</t>
  </si>
  <si>
    <t>Эффективность реализации муниципальной программы по целевым индикаторам</t>
  </si>
  <si>
    <t>11</t>
  </si>
  <si>
    <t>Эффективность реализации мероприятий подпрограммы №4 по целевым индикаторам</t>
  </si>
  <si>
    <t>Оценка качества кассового исполнения подпрограммы №4</t>
  </si>
  <si>
    <t>Эффективность реализации подпрограммы №4</t>
  </si>
  <si>
    <t>Эффективность реализации мероприятий подпрограммы №5 по целевым индикаторам</t>
  </si>
  <si>
    <t>Оценка качества кассового исполнения подпрограммы №5</t>
  </si>
  <si>
    <t>Эффективность реализации подпрограммы №5</t>
  </si>
  <si>
    <t>Эффективность реализации мероприятий подпрограммы №6 по целевым индикаторам</t>
  </si>
  <si>
    <t>Эффективность реализации подпрограммы №6</t>
  </si>
  <si>
    <t>Оценка качества кассового исполнения подпрограммы №6</t>
  </si>
  <si>
    <t>Эффективность реализации мероприятий подпрограммы №7 по целевым индикаторам</t>
  </si>
  <si>
    <t>Эффективность реализации подпрограммы №7</t>
  </si>
  <si>
    <t>Оценка качества кассового исполнения подпрограммы №7</t>
  </si>
  <si>
    <t>Эффективность реализации мероприятий подпрограммы №8 по целевым индикаторам</t>
  </si>
  <si>
    <t>Эффективность реализации подпрограммы №8</t>
  </si>
  <si>
    <t>Оценка качества кассового исполнения подпрограммы №8</t>
  </si>
  <si>
    <t>Эффективность реализации мероприятий подпрограммы №10 по целевым индикаторам</t>
  </si>
  <si>
    <t>Эффективность реализации подпрограммы №10</t>
  </si>
  <si>
    <t>Оценка качества кассового исполнения подпрограммы №10</t>
  </si>
  <si>
    <t>Глава Москаленского муниципального района</t>
  </si>
  <si>
    <t>Мероприятие "Доплата к трудовой пенсии лицам, замещавшим отдельные муниципальные должности в Москаленском муниципальном районе Омской области"</t>
  </si>
  <si>
    <t>Количество лиц, имеющих право на получение доплат</t>
  </si>
  <si>
    <t>чел.</t>
  </si>
  <si>
    <t>2</t>
  </si>
  <si>
    <t xml:space="preserve">Мероприятие "Выплаты гражданам имеющим звание "Почетный житель Москаленского района" </t>
  </si>
  <si>
    <t>3</t>
  </si>
  <si>
    <t>Мероприятие "Единовременная адресная помощь лицам, оказавшимся в трудной жизненной ситуации"</t>
  </si>
  <si>
    <t>Мероприятие "Административно - хозяйственное обеспечение деятельности Администрации"</t>
  </si>
  <si>
    <t>5</t>
  </si>
  <si>
    <t>Мероприятие "Реализация прочих мероприятий"</t>
  </si>
  <si>
    <t>6</t>
  </si>
  <si>
    <t>Мероприятие "Осуществление полномочий по составлению (изменению) списков кандидатов в присяжные заседатели"</t>
  </si>
  <si>
    <t xml:space="preserve"> списков в год</t>
  </si>
  <si>
    <t>Мероприятия, в рамках деятельности субъектов бюджетного планирования ,связанной с осуществлением функций руководства и управления в сфере установленных функций</t>
  </si>
  <si>
    <t>"Мероприятие "Руководство и управление в сфере установленных функций органов местного самоуправления"</t>
  </si>
  <si>
    <t>8</t>
  </si>
  <si>
    <t>Мероприятие "Осуществление государственного полномочия по созданию административных комиссий, в том числе обеспечению их деятельности"</t>
  </si>
  <si>
    <t>кол-во заседаний за год</t>
  </si>
  <si>
    <t>9</t>
  </si>
  <si>
    <t>Мероприятие "Осуществление государственного полномочия по созданию и организации деятельности муниципальных комиссий по делам несовершеннолетних и защите их прав"</t>
  </si>
  <si>
    <t>10</t>
  </si>
  <si>
    <t>Мероприятие "Поощрение муниципальной управленческой команды Омской области"</t>
  </si>
  <si>
    <t>Освоение финансирования на поощрение муниципальной управленческой команды</t>
  </si>
  <si>
    <t>Мероприятие " Исполнение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возврату"</t>
  </si>
  <si>
    <t>Освоение финансирования,  исполнение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возврату"</t>
  </si>
  <si>
    <t>А.В. Ряполов</t>
  </si>
  <si>
    <t>Муниципальная программа "Повышение эффективности деятельности органов местного самоуправления Москаленского муниципального района"</t>
  </si>
  <si>
    <t>Количество поселений, в которых разработаны генеральные планы</t>
  </si>
  <si>
    <t>Удовлетворенность населения деятельностью органов местного самоуправления муниципального района</t>
  </si>
  <si>
    <t>Количество списков кандидатов в присяжные заседатели федеральных судов общей юрисдикции в Российской Федерации"</t>
  </si>
  <si>
    <t>Эффективность реализации подпрограммы №3</t>
  </si>
  <si>
    <t>Основные мероприятия: Методмческое и информационное обеспечение работы по профилактике безнадзорности и правонарушений несовершеннолетних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</si>
</sst>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3.5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133">
    <xf numFmtId="0" fontId="0" fillId="0" borderId="0" xfId="0"/>
    <xf numFmtId="0" fontId="2" fillId="0" borderId="0" xfId="2" applyFont="1" applyFill="1" applyBorder="1" applyAlignment="1">
      <alignment horizontal="center" vertical="top"/>
    </xf>
    <xf numFmtId="0" fontId="2" fillId="3" borderId="2" xfId="2" applyFont="1" applyFill="1" applyBorder="1" applyAlignment="1">
      <alignment vertical="top"/>
    </xf>
    <xf numFmtId="0" fontId="2" fillId="3" borderId="2" xfId="2" applyFont="1" applyFill="1" applyBorder="1" applyAlignment="1">
      <alignment vertical="center" wrapText="1"/>
    </xf>
    <xf numFmtId="0" fontId="2" fillId="3" borderId="2" xfId="2" applyFont="1" applyFill="1" applyBorder="1" applyAlignment="1">
      <alignment vertical="top" wrapText="1"/>
    </xf>
    <xf numFmtId="49" fontId="2" fillId="3" borderId="2" xfId="2" applyNumberFormat="1" applyFont="1" applyFill="1" applyBorder="1" applyAlignment="1">
      <alignment vertical="top"/>
    </xf>
    <xf numFmtId="49" fontId="2" fillId="3" borderId="2" xfId="2" applyNumberFormat="1" applyFont="1" applyFill="1" applyBorder="1" applyAlignment="1">
      <alignment horizontal="center" vertical="center"/>
    </xf>
    <xf numFmtId="49" fontId="2" fillId="3" borderId="2" xfId="2" applyNumberFormat="1" applyFont="1" applyFill="1" applyBorder="1" applyAlignment="1">
      <alignment vertical="top" wrapText="1"/>
    </xf>
    <xf numFmtId="0" fontId="2" fillId="3" borderId="2" xfId="2" applyFont="1" applyFill="1" applyBorder="1" applyAlignment="1">
      <alignment horizontal="center" vertical="center"/>
    </xf>
    <xf numFmtId="0" fontId="6" fillId="0" borderId="0" xfId="0" applyFont="1"/>
    <xf numFmtId="49" fontId="2" fillId="3" borderId="2" xfId="2" applyNumberFormat="1" applyFont="1" applyFill="1" applyBorder="1" applyAlignment="1">
      <alignment horizontal="center" vertical="center" wrapText="1"/>
    </xf>
    <xf numFmtId="0" fontId="2" fillId="3" borderId="2" xfId="2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center" wrapText="1"/>
    </xf>
    <xf numFmtId="4" fontId="2" fillId="3" borderId="2" xfId="2" applyNumberFormat="1" applyFont="1" applyFill="1" applyBorder="1" applyAlignment="1">
      <alignment horizontal="center" vertical="center"/>
    </xf>
    <xf numFmtId="2" fontId="2" fillId="0" borderId="2" xfId="2" applyNumberFormat="1" applyFont="1" applyFill="1" applyBorder="1" applyAlignment="1">
      <alignment horizontal="right" vertical="center"/>
    </xf>
    <xf numFmtId="0" fontId="2" fillId="0" borderId="0" xfId="2" applyFont="1" applyFill="1" applyBorder="1" applyAlignment="1"/>
    <xf numFmtId="0" fontId="2" fillId="0" borderId="0" xfId="2" applyFont="1" applyFill="1" applyBorder="1" applyAlignment="1">
      <alignment horizontal="center"/>
    </xf>
    <xf numFmtId="2" fontId="2" fillId="0" borderId="0" xfId="2" applyNumberFormat="1" applyFont="1" applyFill="1" applyBorder="1" applyAlignment="1">
      <alignment horizontal="right"/>
    </xf>
    <xf numFmtId="0" fontId="2" fillId="0" borderId="0" xfId="2" applyFont="1" applyFill="1" applyBorder="1" applyAlignment="1">
      <alignment horizontal="center" wrapText="1"/>
    </xf>
    <xf numFmtId="0" fontId="5" fillId="0" borderId="0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wrapText="1"/>
    </xf>
    <xf numFmtId="2" fontId="2" fillId="0" borderId="0" xfId="2" applyNumberFormat="1" applyFont="1" applyFill="1" applyBorder="1" applyAlignment="1">
      <alignment horizontal="right" wrapText="1"/>
    </xf>
    <xf numFmtId="0" fontId="2" fillId="3" borderId="1" xfId="2" applyFont="1" applyFill="1" applyBorder="1" applyAlignment="1">
      <alignment horizontal="center" vertical="center" wrapText="1"/>
    </xf>
    <xf numFmtId="164" fontId="2" fillId="3" borderId="1" xfId="2" applyNumberFormat="1" applyFont="1" applyFill="1" applyBorder="1" applyAlignment="1">
      <alignment horizontal="center" vertical="center" wrapText="1"/>
    </xf>
    <xf numFmtId="4" fontId="2" fillId="3" borderId="1" xfId="2" applyNumberFormat="1" applyFont="1" applyFill="1" applyBorder="1" applyAlignment="1">
      <alignment horizontal="center" vertical="center"/>
    </xf>
    <xf numFmtId="4" fontId="2" fillId="3" borderId="2" xfId="2" applyNumberFormat="1" applyFont="1" applyFill="1" applyBorder="1" applyAlignment="1">
      <alignment horizontal="center" vertical="center" wrapText="1"/>
    </xf>
    <xf numFmtId="4" fontId="2" fillId="3" borderId="3" xfId="2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vertical="top" wrapText="1"/>
    </xf>
    <xf numFmtId="14" fontId="2" fillId="3" borderId="2" xfId="0" applyNumberFormat="1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/>
    <xf numFmtId="0" fontId="6" fillId="0" borderId="0" xfId="0" applyFont="1" applyBorder="1"/>
    <xf numFmtId="0" fontId="2" fillId="3" borderId="4" xfId="0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6" fillId="0" borderId="0" xfId="0" applyFont="1" applyAlignment="1">
      <alignment horizontal="center"/>
    </xf>
    <xf numFmtId="2" fontId="6" fillId="0" borderId="0" xfId="0" applyNumberFormat="1" applyFont="1" applyFill="1" applyAlignment="1">
      <alignment horizontal="right"/>
    </xf>
    <xf numFmtId="0" fontId="10" fillId="0" borderId="0" xfId="0" applyFont="1"/>
    <xf numFmtId="2" fontId="9" fillId="0" borderId="2" xfId="2" applyNumberFormat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top" wrapText="1"/>
    </xf>
    <xf numFmtId="0" fontId="9" fillId="0" borderId="2" xfId="2" applyFont="1" applyFill="1" applyBorder="1" applyAlignment="1">
      <alignment horizontal="center" wrapText="1"/>
    </xf>
    <xf numFmtId="0" fontId="9" fillId="0" borderId="2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wrapText="1"/>
    </xf>
    <xf numFmtId="49" fontId="2" fillId="3" borderId="2" xfId="2" applyNumberFormat="1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top" wrapText="1"/>
    </xf>
    <xf numFmtId="49" fontId="2" fillId="3" borderId="2" xfId="2" applyNumberFormat="1" applyFont="1" applyFill="1" applyBorder="1" applyAlignment="1">
      <alignment wrapText="1"/>
    </xf>
    <xf numFmtId="49" fontId="2" fillId="0" borderId="2" xfId="2" applyNumberFormat="1" applyFont="1" applyFill="1" applyBorder="1" applyAlignment="1">
      <alignment wrapText="1"/>
    </xf>
    <xf numFmtId="49" fontId="2" fillId="3" borderId="3" xfId="2" applyNumberFormat="1" applyFont="1" applyFill="1" applyBorder="1" applyAlignment="1">
      <alignment horizontal="left" wrapText="1"/>
    </xf>
    <xf numFmtId="49" fontId="2" fillId="3" borderId="2" xfId="2" applyNumberFormat="1" applyFont="1" applyFill="1" applyBorder="1" applyAlignment="1">
      <alignment horizontal="left" vertical="center" wrapText="1"/>
    </xf>
    <xf numFmtId="2" fontId="2" fillId="3" borderId="4" xfId="0" applyNumberFormat="1" applyFont="1" applyFill="1" applyBorder="1" applyAlignment="1">
      <alignment horizontal="center" wrapText="1"/>
    </xf>
    <xf numFmtId="49" fontId="2" fillId="3" borderId="1" xfId="2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3" fontId="2" fillId="3" borderId="2" xfId="2" applyNumberFormat="1" applyFont="1" applyFill="1" applyBorder="1" applyAlignment="1">
      <alignment horizontal="center" vertical="center" wrapText="1"/>
    </xf>
    <xf numFmtId="2" fontId="2" fillId="3" borderId="2" xfId="2" applyNumberFormat="1" applyFont="1" applyFill="1" applyBorder="1" applyAlignment="1">
      <alignment horizontal="center" vertical="center" wrapText="1"/>
    </xf>
    <xf numFmtId="4" fontId="2" fillId="0" borderId="2" xfId="2" applyNumberFormat="1" applyFont="1" applyFill="1" applyBorder="1" applyAlignment="1">
      <alignment horizontal="center" vertical="center" wrapText="1"/>
    </xf>
    <xf numFmtId="49" fontId="11" fillId="3" borderId="2" xfId="2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14" fontId="2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top" wrapText="1"/>
    </xf>
    <xf numFmtId="0" fontId="6" fillId="0" borderId="0" xfId="0" applyFont="1" applyFill="1"/>
    <xf numFmtId="2" fontId="14" fillId="3" borderId="2" xfId="2" applyNumberFormat="1" applyFont="1" applyFill="1" applyBorder="1" applyAlignment="1">
      <alignment horizontal="center" wrapText="1"/>
    </xf>
    <xf numFmtId="2" fontId="14" fillId="3" borderId="2" xfId="2" applyNumberFormat="1" applyFont="1" applyFill="1" applyBorder="1" applyAlignment="1">
      <alignment horizontal="center" vertical="center" wrapText="1"/>
    </xf>
    <xf numFmtId="2" fontId="2" fillId="3" borderId="2" xfId="2" applyNumberFormat="1" applyFont="1" applyFill="1" applyBorder="1" applyAlignment="1">
      <alignment horizontal="center" vertical="center"/>
    </xf>
    <xf numFmtId="2" fontId="2" fillId="3" borderId="4" xfId="0" applyNumberFormat="1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49" fontId="2" fillId="3" borderId="2" xfId="2" applyNumberFormat="1" applyFont="1" applyFill="1" applyBorder="1" applyAlignment="1">
      <alignment vertical="center" wrapText="1"/>
    </xf>
    <xf numFmtId="0" fontId="14" fillId="0" borderId="0" xfId="2" applyFont="1" applyFill="1" applyBorder="1" applyAlignment="1">
      <alignment horizontal="left" wrapText="1"/>
    </xf>
    <xf numFmtId="0" fontId="14" fillId="0" borderId="0" xfId="2" applyFont="1" applyFill="1" applyBorder="1" applyAlignment="1">
      <alignment horizontal="center" wrapText="1"/>
    </xf>
    <xf numFmtId="0" fontId="15" fillId="0" borderId="0" xfId="0" applyFont="1"/>
    <xf numFmtId="2" fontId="2" fillId="0" borderId="2" xfId="2" applyNumberFormat="1" applyFont="1" applyFill="1" applyBorder="1" applyAlignment="1">
      <alignment horizontal="center" vertical="center" wrapText="1"/>
    </xf>
    <xf numFmtId="4" fontId="2" fillId="3" borderId="6" xfId="2" applyNumberFormat="1" applyFont="1" applyFill="1" applyBorder="1" applyAlignment="1">
      <alignment horizontal="center" vertical="center"/>
    </xf>
    <xf numFmtId="4" fontId="2" fillId="3" borderId="11" xfId="2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13" fillId="0" borderId="0" xfId="2" applyFont="1" applyFill="1" applyBorder="1" applyAlignment="1">
      <alignment horizontal="center" vertical="center" wrapText="1"/>
    </xf>
    <xf numFmtId="0" fontId="2" fillId="3" borderId="3" xfId="2" applyFont="1" applyFill="1" applyBorder="1" applyAlignment="1">
      <alignment horizontal="left" vertical="top"/>
    </xf>
    <xf numFmtId="0" fontId="2" fillId="3" borderId="5" xfId="2" applyFont="1" applyFill="1" applyBorder="1" applyAlignment="1">
      <alignment horizontal="left" vertical="top"/>
    </xf>
    <xf numFmtId="0" fontId="2" fillId="3" borderId="9" xfId="2" applyFont="1" applyFill="1" applyBorder="1" applyAlignment="1">
      <alignment horizontal="left" vertical="top"/>
    </xf>
    <xf numFmtId="49" fontId="2" fillId="3" borderId="3" xfId="2" applyNumberFormat="1" applyFont="1" applyFill="1" applyBorder="1" applyAlignment="1">
      <alignment horizontal="left" vertical="top"/>
    </xf>
    <xf numFmtId="49" fontId="2" fillId="3" borderId="5" xfId="2" applyNumberFormat="1" applyFont="1" applyFill="1" applyBorder="1" applyAlignment="1">
      <alignment horizontal="left" vertical="top"/>
    </xf>
    <xf numFmtId="49" fontId="2" fillId="3" borderId="9" xfId="2" applyNumberFormat="1" applyFont="1" applyFill="1" applyBorder="1" applyAlignment="1">
      <alignment horizontal="left" vertical="top"/>
    </xf>
    <xf numFmtId="4" fontId="2" fillId="3" borderId="3" xfId="2" applyNumberFormat="1" applyFont="1" applyFill="1" applyBorder="1" applyAlignment="1">
      <alignment horizontal="left" vertical="center" wrapText="1"/>
    </xf>
    <xf numFmtId="4" fontId="2" fillId="3" borderId="5" xfId="2" applyNumberFormat="1" applyFont="1" applyFill="1" applyBorder="1" applyAlignment="1">
      <alignment horizontal="left" vertical="center" wrapText="1"/>
    </xf>
    <xf numFmtId="49" fontId="2" fillId="3" borderId="2" xfId="2" applyNumberFormat="1" applyFont="1" applyFill="1" applyBorder="1" applyAlignment="1">
      <alignment horizontal="left" vertical="top"/>
    </xf>
    <xf numFmtId="4" fontId="2" fillId="3" borderId="2" xfId="2" applyNumberFormat="1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4" fontId="2" fillId="3" borderId="1" xfId="2" applyNumberFormat="1" applyFont="1" applyFill="1" applyBorder="1" applyAlignment="1">
      <alignment horizontal="center" vertical="center"/>
    </xf>
    <xf numFmtId="4" fontId="2" fillId="3" borderId="4" xfId="2" applyNumberFormat="1" applyFont="1" applyFill="1" applyBorder="1" applyAlignment="1">
      <alignment horizontal="center" vertical="center"/>
    </xf>
    <xf numFmtId="49" fontId="2" fillId="3" borderId="2" xfId="2" applyNumberFormat="1" applyFont="1" applyFill="1" applyBorder="1" applyAlignment="1">
      <alignment horizontal="left" vertical="center" wrapText="1"/>
    </xf>
    <xf numFmtId="49" fontId="2" fillId="3" borderId="2" xfId="2" applyNumberFormat="1" applyFont="1" applyFill="1" applyBorder="1" applyAlignment="1">
      <alignment horizontal="left" vertical="center"/>
    </xf>
    <xf numFmtId="49" fontId="2" fillId="3" borderId="3" xfId="2" applyNumberFormat="1" applyFont="1" applyFill="1" applyBorder="1" applyAlignment="1">
      <alignment horizontal="left" wrapText="1"/>
    </xf>
    <xf numFmtId="49" fontId="2" fillId="3" borderId="5" xfId="2" applyNumberFormat="1" applyFont="1" applyFill="1" applyBorder="1" applyAlignment="1">
      <alignment horizontal="left" wrapText="1"/>
    </xf>
    <xf numFmtId="49" fontId="2" fillId="3" borderId="9" xfId="2" applyNumberFormat="1" applyFont="1" applyFill="1" applyBorder="1" applyAlignment="1">
      <alignment horizontal="left" wrapText="1"/>
    </xf>
    <xf numFmtId="0" fontId="2" fillId="3" borderId="6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3" borderId="8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7" fillId="0" borderId="5" xfId="0" applyFont="1" applyBorder="1" applyAlignment="1">
      <alignment horizontal="left"/>
    </xf>
    <xf numFmtId="0" fontId="2" fillId="0" borderId="9" xfId="0" applyFont="1" applyFill="1" applyBorder="1" applyAlignment="1">
      <alignment horizontal="left" vertical="top" wrapText="1"/>
    </xf>
    <xf numFmtId="2" fontId="14" fillId="0" borderId="0" xfId="2" applyNumberFormat="1" applyFont="1" applyFill="1" applyBorder="1" applyAlignment="1">
      <alignment horizontal="center" wrapText="1"/>
    </xf>
    <xf numFmtId="0" fontId="12" fillId="0" borderId="0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left" vertical="top"/>
    </xf>
    <xf numFmtId="0" fontId="2" fillId="0" borderId="3" xfId="2" applyFont="1" applyFill="1" applyBorder="1" applyAlignment="1">
      <alignment horizontal="left" vertical="top" wrapText="1"/>
    </xf>
    <xf numFmtId="0" fontId="2" fillId="0" borderId="5" xfId="2" applyFont="1" applyFill="1" applyBorder="1" applyAlignment="1">
      <alignment horizontal="left" vertical="top" wrapText="1"/>
    </xf>
    <xf numFmtId="0" fontId="2" fillId="2" borderId="7" xfId="2" applyFont="1" applyFill="1" applyBorder="1" applyAlignment="1">
      <alignment horizontal="left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0" fontId="9" fillId="0" borderId="9" xfId="2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Расчет индикаторов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9"/>
  <sheetViews>
    <sheetView tabSelected="1" view="pageBreakPreview" topLeftCell="A50" zoomScale="66" zoomScaleNormal="75" zoomScaleSheetLayoutView="66" workbookViewId="0">
      <selection activeCell="J55" sqref="J55"/>
    </sheetView>
  </sheetViews>
  <sheetFormatPr defaultColWidth="9.1796875" defaultRowHeight="15.5"/>
  <cols>
    <col min="1" max="1" width="9.54296875" style="9" customWidth="1"/>
    <col min="2" max="2" width="52.54296875" style="9" customWidth="1"/>
    <col min="3" max="3" width="46.453125" style="9" customWidth="1"/>
    <col min="4" max="4" width="10.26953125" style="9" customWidth="1"/>
    <col min="5" max="5" width="11.453125" style="38" customWidth="1"/>
    <col min="6" max="6" width="11.81640625" style="38" customWidth="1"/>
    <col min="7" max="7" width="15.54296875" style="38" customWidth="1"/>
    <col min="8" max="8" width="20.81640625" style="38" customWidth="1"/>
    <col min="9" max="9" width="18.26953125" style="39" customWidth="1"/>
    <col min="10" max="10" width="17.54296875" style="38" customWidth="1"/>
    <col min="11" max="11" width="19.81640625" style="38" customWidth="1"/>
    <col min="12" max="16384" width="9.1796875" style="9"/>
  </cols>
  <sheetData>
    <row r="1" spans="1:11" ht="6" customHeight="1">
      <c r="A1" s="15"/>
      <c r="B1" s="15"/>
      <c r="C1" s="15"/>
      <c r="D1" s="15"/>
      <c r="E1" s="16"/>
      <c r="F1" s="16"/>
      <c r="G1" s="16"/>
      <c r="H1" s="16"/>
      <c r="I1" s="17"/>
      <c r="J1" s="18"/>
      <c r="K1" s="18"/>
    </row>
    <row r="2" spans="1:11" ht="61.5" customHeight="1">
      <c r="A2" s="116" t="s">
        <v>22</v>
      </c>
      <c r="B2" s="83"/>
      <c r="C2" s="83"/>
      <c r="D2" s="83"/>
      <c r="E2" s="83"/>
      <c r="F2" s="83"/>
      <c r="G2" s="83"/>
      <c r="H2" s="83"/>
      <c r="I2" s="83"/>
      <c r="J2" s="83"/>
      <c r="K2" s="83"/>
    </row>
    <row r="3" spans="1:11" ht="16.5" customHeight="1">
      <c r="A3" s="83" t="s">
        <v>110</v>
      </c>
      <c r="B3" s="83"/>
      <c r="C3" s="83"/>
      <c r="D3" s="83"/>
      <c r="E3" s="83"/>
      <c r="F3" s="83"/>
      <c r="G3" s="83"/>
      <c r="H3" s="83"/>
      <c r="I3" s="83"/>
      <c r="J3" s="83"/>
      <c r="K3" s="83"/>
    </row>
    <row r="4" spans="1:11" ht="7.5" customHeight="1">
      <c r="A4" s="19" t="s">
        <v>19</v>
      </c>
      <c r="B4" s="45"/>
      <c r="C4" s="118"/>
      <c r="D4" s="118"/>
      <c r="E4" s="118"/>
      <c r="F4" s="118"/>
      <c r="G4" s="118"/>
      <c r="H4" s="118"/>
      <c r="I4" s="118"/>
      <c r="J4" s="45"/>
      <c r="K4" s="45"/>
    </row>
    <row r="5" spans="1:11" ht="39.75" customHeight="1">
      <c r="A5" s="116" t="s">
        <v>20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</row>
    <row r="6" spans="1:11" ht="12" customHeight="1">
      <c r="A6" s="1"/>
      <c r="B6" s="20"/>
      <c r="C6" s="20"/>
      <c r="D6" s="20"/>
      <c r="E6" s="18"/>
      <c r="F6" s="18"/>
      <c r="G6" s="18"/>
      <c r="H6" s="18"/>
      <c r="I6" s="21"/>
      <c r="J6" s="18"/>
      <c r="K6" s="16"/>
    </row>
    <row r="7" spans="1:11" s="40" customFormat="1" ht="31.5" customHeight="1">
      <c r="A7" s="123" t="s">
        <v>0</v>
      </c>
      <c r="B7" s="117" t="s">
        <v>6</v>
      </c>
      <c r="C7" s="126" t="s">
        <v>7</v>
      </c>
      <c r="D7" s="127"/>
      <c r="E7" s="127"/>
      <c r="F7" s="128"/>
      <c r="G7" s="117" t="s">
        <v>8</v>
      </c>
      <c r="H7" s="129" t="s">
        <v>9</v>
      </c>
      <c r="I7" s="130"/>
      <c r="J7" s="117" t="s">
        <v>10</v>
      </c>
      <c r="K7" s="117" t="s">
        <v>11</v>
      </c>
    </row>
    <row r="8" spans="1:11" s="40" customFormat="1" ht="13">
      <c r="A8" s="124"/>
      <c r="B8" s="117"/>
      <c r="C8" s="123" t="s">
        <v>1</v>
      </c>
      <c r="D8" s="117" t="s">
        <v>2</v>
      </c>
      <c r="E8" s="117" t="s">
        <v>3</v>
      </c>
      <c r="F8" s="117"/>
      <c r="G8" s="117"/>
      <c r="H8" s="131"/>
      <c r="I8" s="132"/>
      <c r="J8" s="117"/>
      <c r="K8" s="117"/>
    </row>
    <row r="9" spans="1:11" s="40" customFormat="1" ht="80.25" customHeight="1">
      <c r="A9" s="125"/>
      <c r="B9" s="117"/>
      <c r="C9" s="125"/>
      <c r="D9" s="117"/>
      <c r="E9" s="44" t="s">
        <v>5</v>
      </c>
      <c r="F9" s="44" t="s">
        <v>4</v>
      </c>
      <c r="G9" s="117"/>
      <c r="H9" s="44" t="s">
        <v>5</v>
      </c>
      <c r="I9" s="41" t="s">
        <v>4</v>
      </c>
      <c r="J9" s="117"/>
      <c r="K9" s="117"/>
    </row>
    <row r="10" spans="1:11" s="40" customFormat="1" ht="13">
      <c r="A10" s="42">
        <v>1</v>
      </c>
      <c r="B10" s="43">
        <v>2</v>
      </c>
      <c r="C10" s="43">
        <v>3</v>
      </c>
      <c r="D10" s="43">
        <v>4</v>
      </c>
      <c r="E10" s="43">
        <v>5</v>
      </c>
      <c r="F10" s="43">
        <v>6</v>
      </c>
      <c r="G10" s="43">
        <v>7</v>
      </c>
      <c r="H10" s="43">
        <f>G10+1</f>
        <v>8</v>
      </c>
      <c r="I10" s="43">
        <f>H10+1</f>
        <v>9</v>
      </c>
      <c r="J10" s="43">
        <f t="shared" ref="J10:K10" si="0">I10+1</f>
        <v>10</v>
      </c>
      <c r="K10" s="43">
        <f t="shared" si="0"/>
        <v>11</v>
      </c>
    </row>
    <row r="11" spans="1:11" ht="18" customHeight="1">
      <c r="A11" s="113" t="s">
        <v>201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</row>
    <row r="12" spans="1:11" ht="20.25" customHeight="1">
      <c r="A12" s="120" t="s">
        <v>132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</row>
    <row r="13" spans="1:11" ht="20.25" customHeight="1">
      <c r="A13" s="120" t="s">
        <v>23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</row>
    <row r="14" spans="1:11" ht="20.25" customHeight="1">
      <c r="A14" s="81" t="s">
        <v>146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</row>
    <row r="15" spans="1:11" ht="132" customHeight="1">
      <c r="A15" s="54" t="s">
        <v>13</v>
      </c>
      <c r="B15" s="55" t="s">
        <v>24</v>
      </c>
      <c r="C15" s="55" t="s">
        <v>27</v>
      </c>
      <c r="D15" s="22" t="s">
        <v>28</v>
      </c>
      <c r="E15" s="23">
        <v>2</v>
      </c>
      <c r="F15" s="23">
        <v>2</v>
      </c>
      <c r="G15" s="24">
        <f>F15/E15*100</f>
        <v>100</v>
      </c>
      <c r="H15" s="25">
        <v>1963634.4</v>
      </c>
      <c r="I15" s="78">
        <v>1963634.4</v>
      </c>
      <c r="J15" s="13">
        <f>I15/H15*100</f>
        <v>100</v>
      </c>
      <c r="K15" s="26" t="s">
        <v>15</v>
      </c>
    </row>
    <row r="16" spans="1:11" ht="127.5" customHeight="1">
      <c r="A16" s="6" t="s">
        <v>14</v>
      </c>
      <c r="B16" s="55" t="s">
        <v>25</v>
      </c>
      <c r="C16" s="55" t="s">
        <v>202</v>
      </c>
      <c r="D16" s="22" t="s">
        <v>16</v>
      </c>
      <c r="E16" s="23">
        <v>1</v>
      </c>
      <c r="F16" s="23">
        <v>1</v>
      </c>
      <c r="G16" s="24">
        <f>F16/E16*100</f>
        <v>100</v>
      </c>
      <c r="H16" s="25">
        <v>1170000</v>
      </c>
      <c r="I16" s="78">
        <v>1170000</v>
      </c>
      <c r="J16" s="13">
        <f>I16/H16*100</f>
        <v>100</v>
      </c>
      <c r="K16" s="26" t="s">
        <v>15</v>
      </c>
    </row>
    <row r="17" spans="1:11" ht="34.5" customHeight="1">
      <c r="A17" s="92" t="s">
        <v>141</v>
      </c>
      <c r="B17" s="92"/>
      <c r="C17" s="92"/>
      <c r="D17" s="92"/>
      <c r="E17" s="92"/>
      <c r="F17" s="92"/>
      <c r="G17" s="13">
        <f>(G15+G16)/2</f>
        <v>100</v>
      </c>
      <c r="H17" s="93" t="s">
        <v>153</v>
      </c>
      <c r="I17" s="93"/>
      <c r="J17" s="13">
        <f>(J16+J15)/2</f>
        <v>100</v>
      </c>
      <c r="K17" s="13" t="s">
        <v>15</v>
      </c>
    </row>
    <row r="18" spans="1:11" ht="18.75" customHeight="1">
      <c r="A18" s="81" t="s">
        <v>29</v>
      </c>
      <c r="B18" s="82"/>
      <c r="C18" s="82"/>
      <c r="D18" s="82"/>
      <c r="E18" s="82"/>
      <c r="F18" s="82"/>
      <c r="G18" s="82"/>
      <c r="H18" s="82"/>
      <c r="I18" s="82"/>
      <c r="J18" s="82"/>
      <c r="K18" s="114"/>
    </row>
    <row r="19" spans="1:11" ht="18.75" customHeight="1">
      <c r="A19" s="81" t="s">
        <v>146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</row>
    <row r="20" spans="1:11" ht="47.25" customHeight="1">
      <c r="A20" s="6" t="s">
        <v>17</v>
      </c>
      <c r="B20" s="57" t="s">
        <v>30</v>
      </c>
      <c r="C20" s="47" t="s">
        <v>31</v>
      </c>
      <c r="D20" s="6" t="s">
        <v>12</v>
      </c>
      <c r="E20" s="6" t="s">
        <v>18</v>
      </c>
      <c r="F20" s="6" t="s">
        <v>18</v>
      </c>
      <c r="G20" s="24">
        <f>F20/E20*100</f>
        <v>100</v>
      </c>
      <c r="H20" s="6" t="s">
        <v>111</v>
      </c>
      <c r="I20" s="56" t="s">
        <v>111</v>
      </c>
      <c r="J20" s="13">
        <f>I20/H20*100</f>
        <v>100</v>
      </c>
      <c r="K20" s="26" t="s">
        <v>15</v>
      </c>
    </row>
    <row r="21" spans="1:11" ht="130.5" customHeight="1">
      <c r="A21" s="6" t="s">
        <v>34</v>
      </c>
      <c r="B21" s="58" t="s">
        <v>32</v>
      </c>
      <c r="C21" s="47" t="s">
        <v>33</v>
      </c>
      <c r="D21" s="6" t="s">
        <v>12</v>
      </c>
      <c r="E21" s="6" t="s">
        <v>18</v>
      </c>
      <c r="F21" s="6" t="s">
        <v>18</v>
      </c>
      <c r="G21" s="24">
        <f t="shared" ref="G21:G27" si="1">F21/E21*100</f>
        <v>100</v>
      </c>
      <c r="H21" s="6" t="s">
        <v>112</v>
      </c>
      <c r="I21" s="56" t="s">
        <v>112</v>
      </c>
      <c r="J21" s="13">
        <f t="shared" ref="J21:J29" si="2">I21/H21*100</f>
        <v>100</v>
      </c>
      <c r="K21" s="26" t="s">
        <v>15</v>
      </c>
    </row>
    <row r="22" spans="1:11" ht="98.25" customHeight="1">
      <c r="A22" s="6" t="s">
        <v>35</v>
      </c>
      <c r="B22" s="59" t="s">
        <v>36</v>
      </c>
      <c r="C22" s="47" t="s">
        <v>37</v>
      </c>
      <c r="D22" s="6" t="s">
        <v>12</v>
      </c>
      <c r="E22" s="6" t="s">
        <v>18</v>
      </c>
      <c r="F22" s="6" t="s">
        <v>18</v>
      </c>
      <c r="G22" s="24">
        <f t="shared" si="1"/>
        <v>100</v>
      </c>
      <c r="H22" s="6" t="s">
        <v>113</v>
      </c>
      <c r="I22" s="56" t="s">
        <v>113</v>
      </c>
      <c r="J22" s="13">
        <f t="shared" si="2"/>
        <v>100</v>
      </c>
      <c r="K22" s="26" t="s">
        <v>15</v>
      </c>
    </row>
    <row r="23" spans="1:11" ht="83.25" customHeight="1">
      <c r="A23" s="6" t="s">
        <v>39</v>
      </c>
      <c r="B23" s="57" t="s">
        <v>41</v>
      </c>
      <c r="C23" s="47" t="s">
        <v>38</v>
      </c>
      <c r="D23" s="6" t="s">
        <v>16</v>
      </c>
      <c r="E23" s="6" t="s">
        <v>114</v>
      </c>
      <c r="F23" s="6" t="s">
        <v>114</v>
      </c>
      <c r="G23" s="24">
        <f t="shared" si="1"/>
        <v>100</v>
      </c>
      <c r="H23" s="6" t="s">
        <v>115</v>
      </c>
      <c r="I23" s="56" t="s">
        <v>115</v>
      </c>
      <c r="J23" s="13">
        <f t="shared" si="2"/>
        <v>100</v>
      </c>
      <c r="K23" s="26" t="s">
        <v>15</v>
      </c>
    </row>
    <row r="24" spans="1:11" ht="84" customHeight="1">
      <c r="A24" s="6" t="s">
        <v>40</v>
      </c>
      <c r="B24" s="57" t="s">
        <v>46</v>
      </c>
      <c r="C24" s="47" t="s">
        <v>38</v>
      </c>
      <c r="D24" s="6" t="s">
        <v>16</v>
      </c>
      <c r="E24" s="6" t="s">
        <v>114</v>
      </c>
      <c r="F24" s="6" t="s">
        <v>114</v>
      </c>
      <c r="G24" s="24">
        <f t="shared" si="1"/>
        <v>100</v>
      </c>
      <c r="H24" s="6" t="s">
        <v>116</v>
      </c>
      <c r="I24" s="56" t="s">
        <v>116</v>
      </c>
      <c r="J24" s="13">
        <f t="shared" si="2"/>
        <v>100</v>
      </c>
      <c r="K24" s="26" t="s">
        <v>15</v>
      </c>
    </row>
    <row r="25" spans="1:11" ht="78" customHeight="1">
      <c r="A25" s="6" t="s">
        <v>42</v>
      </c>
      <c r="B25" s="57" t="s">
        <v>47</v>
      </c>
      <c r="C25" s="47" t="s">
        <v>38</v>
      </c>
      <c r="D25" s="6" t="s">
        <v>16</v>
      </c>
      <c r="E25" s="6" t="s">
        <v>114</v>
      </c>
      <c r="F25" s="6" t="s">
        <v>114</v>
      </c>
      <c r="G25" s="24">
        <f t="shared" si="1"/>
        <v>100</v>
      </c>
      <c r="H25" s="6" t="s">
        <v>115</v>
      </c>
      <c r="I25" s="56" t="s">
        <v>115</v>
      </c>
      <c r="J25" s="13">
        <f t="shared" si="2"/>
        <v>100</v>
      </c>
      <c r="K25" s="26" t="s">
        <v>15</v>
      </c>
    </row>
    <row r="26" spans="1:11" ht="83.25" customHeight="1">
      <c r="A26" s="6" t="s">
        <v>43</v>
      </c>
      <c r="B26" s="57" t="s">
        <v>48</v>
      </c>
      <c r="C26" s="47" t="s">
        <v>38</v>
      </c>
      <c r="D26" s="6" t="s">
        <v>16</v>
      </c>
      <c r="E26" s="6" t="s">
        <v>114</v>
      </c>
      <c r="F26" s="6" t="s">
        <v>114</v>
      </c>
      <c r="G26" s="24">
        <f t="shared" si="1"/>
        <v>100</v>
      </c>
      <c r="H26" s="6" t="s">
        <v>117</v>
      </c>
      <c r="I26" s="56" t="s">
        <v>117</v>
      </c>
      <c r="J26" s="13">
        <f t="shared" si="2"/>
        <v>100</v>
      </c>
      <c r="K26" s="26" t="s">
        <v>15</v>
      </c>
    </row>
    <row r="27" spans="1:11" ht="120.75" customHeight="1">
      <c r="A27" s="6" t="s">
        <v>44</v>
      </c>
      <c r="B27" s="57" t="s">
        <v>49</v>
      </c>
      <c r="C27" s="47" t="s">
        <v>54</v>
      </c>
      <c r="D27" s="6" t="s">
        <v>12</v>
      </c>
      <c r="E27" s="6" t="s">
        <v>18</v>
      </c>
      <c r="F27" s="6" t="s">
        <v>18</v>
      </c>
      <c r="G27" s="24">
        <f t="shared" si="1"/>
        <v>100</v>
      </c>
      <c r="H27" s="6" t="s">
        <v>118</v>
      </c>
      <c r="I27" s="56" t="s">
        <v>118</v>
      </c>
      <c r="J27" s="13">
        <f t="shared" si="2"/>
        <v>100</v>
      </c>
      <c r="K27" s="26" t="s">
        <v>15</v>
      </c>
    </row>
    <row r="28" spans="1:11" ht="63" customHeight="1">
      <c r="A28" s="6" t="s">
        <v>45</v>
      </c>
      <c r="B28" s="27" t="s">
        <v>50</v>
      </c>
      <c r="C28" s="47" t="s">
        <v>52</v>
      </c>
      <c r="D28" s="6" t="s">
        <v>55</v>
      </c>
      <c r="E28" s="6" t="s">
        <v>119</v>
      </c>
      <c r="F28" s="6" t="s">
        <v>119</v>
      </c>
      <c r="G28" s="24">
        <f>F28/E28*100</f>
        <v>100</v>
      </c>
      <c r="H28" s="6" t="s">
        <v>120</v>
      </c>
      <c r="I28" s="56" t="s">
        <v>130</v>
      </c>
      <c r="J28" s="13">
        <f t="shared" si="2"/>
        <v>99.966738788364609</v>
      </c>
      <c r="K28" s="26" t="s">
        <v>15</v>
      </c>
    </row>
    <row r="29" spans="1:11" ht="64.5" customHeight="1">
      <c r="A29" s="6" t="s">
        <v>53</v>
      </c>
      <c r="B29" s="27" t="s">
        <v>51</v>
      </c>
      <c r="C29" s="10" t="s">
        <v>52</v>
      </c>
      <c r="D29" s="6" t="s">
        <v>55</v>
      </c>
      <c r="E29" s="6" t="s">
        <v>119</v>
      </c>
      <c r="F29" s="6" t="s">
        <v>119</v>
      </c>
      <c r="G29" s="24">
        <f>F29/E29*100</f>
        <v>100</v>
      </c>
      <c r="H29" s="6" t="s">
        <v>120</v>
      </c>
      <c r="I29" s="56" t="s">
        <v>130</v>
      </c>
      <c r="J29" s="13">
        <f t="shared" si="2"/>
        <v>99.966738788364609</v>
      </c>
      <c r="K29" s="26" t="s">
        <v>15</v>
      </c>
    </row>
    <row r="30" spans="1:11" ht="18.75" customHeight="1">
      <c r="A30" s="92" t="s">
        <v>141</v>
      </c>
      <c r="B30" s="92"/>
      <c r="C30" s="92"/>
      <c r="D30" s="92"/>
      <c r="E30" s="92"/>
      <c r="F30" s="92"/>
      <c r="G30" s="13">
        <f>(G20+G21+G22+G23+G24+G25+G26+G27+G28+G29)/10</f>
        <v>100</v>
      </c>
      <c r="H30" s="93" t="s">
        <v>153</v>
      </c>
      <c r="I30" s="93"/>
      <c r="J30" s="13">
        <f>(J20+J21+J22+J23+J24+J25+J26+J27+J28+J29)/10</f>
        <v>99.993347757672922</v>
      </c>
      <c r="K30" s="13" t="s">
        <v>15</v>
      </c>
    </row>
    <row r="31" spans="1:11" ht="21.75" customHeight="1">
      <c r="A31" s="92" t="s">
        <v>143</v>
      </c>
      <c r="B31" s="92"/>
      <c r="C31" s="92"/>
      <c r="D31" s="92"/>
      <c r="E31" s="92"/>
      <c r="F31" s="92"/>
      <c r="G31" s="13">
        <f>(G17+G30)/2</f>
        <v>100</v>
      </c>
      <c r="H31" s="93" t="s">
        <v>144</v>
      </c>
      <c r="I31" s="93"/>
      <c r="J31" s="13">
        <f>(J17+J30)/2</f>
        <v>99.996673878836461</v>
      </c>
      <c r="K31" s="13" t="s">
        <v>15</v>
      </c>
    </row>
    <row r="32" spans="1:11" ht="20.25" customHeight="1">
      <c r="A32" s="92" t="s">
        <v>145</v>
      </c>
      <c r="B32" s="92"/>
      <c r="C32" s="92"/>
      <c r="D32" s="92"/>
      <c r="E32" s="92"/>
      <c r="F32" s="92"/>
      <c r="G32" s="92"/>
      <c r="H32" s="92"/>
      <c r="I32" s="92"/>
      <c r="J32" s="92"/>
      <c r="K32" s="13">
        <f>G31*0.8+J31*0.2</f>
        <v>99.999334775767295</v>
      </c>
    </row>
    <row r="33" spans="1:11" ht="20.25" customHeight="1">
      <c r="A33" s="94" t="s">
        <v>139</v>
      </c>
      <c r="B33" s="95"/>
      <c r="C33" s="95"/>
      <c r="D33" s="95"/>
      <c r="E33" s="95"/>
      <c r="F33" s="95"/>
      <c r="G33" s="95"/>
      <c r="H33" s="95"/>
      <c r="I33" s="95"/>
      <c r="J33" s="95"/>
      <c r="K33" s="95"/>
    </row>
    <row r="34" spans="1:11" ht="19.5" customHeight="1">
      <c r="A34" s="94" t="s">
        <v>56</v>
      </c>
      <c r="B34" s="95"/>
      <c r="C34" s="95"/>
      <c r="D34" s="95"/>
      <c r="E34" s="95"/>
      <c r="F34" s="95"/>
      <c r="G34" s="95"/>
      <c r="H34" s="95"/>
      <c r="I34" s="95"/>
      <c r="J34" s="95"/>
      <c r="K34" s="95"/>
    </row>
    <row r="35" spans="1:11" ht="19.5" customHeight="1">
      <c r="A35" s="81" t="s">
        <v>146</v>
      </c>
      <c r="B35" s="82"/>
      <c r="C35" s="82"/>
      <c r="D35" s="82"/>
      <c r="E35" s="82"/>
      <c r="F35" s="82"/>
      <c r="G35" s="82"/>
      <c r="H35" s="82"/>
      <c r="I35" s="82"/>
      <c r="J35" s="82"/>
      <c r="K35" s="82"/>
    </row>
    <row r="36" spans="1:11" ht="35.25" customHeight="1">
      <c r="A36" s="5" t="s">
        <v>13</v>
      </c>
      <c r="B36" s="28" t="s">
        <v>57</v>
      </c>
      <c r="C36" s="52" t="s">
        <v>58</v>
      </c>
      <c r="D36" s="6" t="s">
        <v>12</v>
      </c>
      <c r="E36" s="6" t="s">
        <v>121</v>
      </c>
      <c r="F36" s="6" t="s">
        <v>18</v>
      </c>
      <c r="G36" s="24">
        <v>100</v>
      </c>
      <c r="H36" s="6" t="s">
        <v>122</v>
      </c>
      <c r="I36" s="14" t="s">
        <v>131</v>
      </c>
      <c r="J36" s="13">
        <f>I36/H36*100</f>
        <v>99.985400209676968</v>
      </c>
      <c r="K36" s="26" t="s">
        <v>15</v>
      </c>
    </row>
    <row r="37" spans="1:11" ht="18.75" customHeight="1">
      <c r="A37" s="92" t="s">
        <v>141</v>
      </c>
      <c r="B37" s="92"/>
      <c r="C37" s="92"/>
      <c r="D37" s="92"/>
      <c r="E37" s="92"/>
      <c r="F37" s="92"/>
      <c r="G37" s="13">
        <f>G36</f>
        <v>100</v>
      </c>
      <c r="H37" s="93" t="s">
        <v>153</v>
      </c>
      <c r="I37" s="93"/>
      <c r="J37" s="13">
        <v>99.99</v>
      </c>
      <c r="K37" s="13" t="s">
        <v>15</v>
      </c>
    </row>
    <row r="38" spans="1:11" ht="18.75" customHeight="1">
      <c r="A38" s="92" t="s">
        <v>150</v>
      </c>
      <c r="B38" s="92"/>
      <c r="C38" s="92"/>
      <c r="D38" s="92"/>
      <c r="E38" s="92"/>
      <c r="F38" s="92"/>
      <c r="G38" s="13">
        <f>G37/1</f>
        <v>100</v>
      </c>
      <c r="H38" s="93" t="s">
        <v>152</v>
      </c>
      <c r="I38" s="93"/>
      <c r="J38" s="13">
        <v>99.99</v>
      </c>
      <c r="K38" s="13" t="s">
        <v>15</v>
      </c>
    </row>
    <row r="39" spans="1:11" ht="18.75" customHeight="1">
      <c r="A39" s="92" t="s">
        <v>151</v>
      </c>
      <c r="B39" s="92"/>
      <c r="C39" s="92"/>
      <c r="D39" s="92"/>
      <c r="E39" s="92"/>
      <c r="F39" s="92"/>
      <c r="G39" s="92"/>
      <c r="H39" s="92"/>
      <c r="I39" s="92"/>
      <c r="J39" s="92"/>
      <c r="K39" s="13">
        <f>G38*0.8+J38*0.2</f>
        <v>99.998000000000005</v>
      </c>
    </row>
    <row r="40" spans="1:11" ht="36" customHeight="1">
      <c r="A40" s="94" t="s">
        <v>133</v>
      </c>
      <c r="B40" s="95"/>
      <c r="C40" s="95"/>
      <c r="D40" s="95"/>
      <c r="E40" s="95"/>
      <c r="F40" s="95"/>
      <c r="G40" s="95"/>
      <c r="H40" s="95"/>
      <c r="I40" s="95"/>
      <c r="J40" s="95"/>
      <c r="K40" s="95"/>
    </row>
    <row r="41" spans="1:11" ht="20.25" customHeight="1">
      <c r="A41" s="94" t="s">
        <v>59</v>
      </c>
      <c r="B41" s="95"/>
      <c r="C41" s="95"/>
      <c r="D41" s="95"/>
      <c r="E41" s="95"/>
      <c r="F41" s="95"/>
      <c r="G41" s="95"/>
      <c r="H41" s="95"/>
      <c r="I41" s="95"/>
      <c r="J41" s="95"/>
      <c r="K41" s="95"/>
    </row>
    <row r="42" spans="1:11" ht="20.25" customHeight="1">
      <c r="A42" s="94" t="s">
        <v>147</v>
      </c>
      <c r="B42" s="95"/>
      <c r="C42" s="95"/>
      <c r="D42" s="95"/>
      <c r="E42" s="95"/>
      <c r="F42" s="95"/>
      <c r="G42" s="95"/>
      <c r="H42" s="95"/>
      <c r="I42" s="95"/>
      <c r="J42" s="95"/>
      <c r="K42" s="95"/>
    </row>
    <row r="43" spans="1:11" ht="66.75" customHeight="1">
      <c r="A43" s="60" t="s">
        <v>114</v>
      </c>
      <c r="B43" s="49" t="s">
        <v>175</v>
      </c>
      <c r="C43" s="47" t="s">
        <v>176</v>
      </c>
      <c r="D43" s="10" t="s">
        <v>177</v>
      </c>
      <c r="E43" s="61">
        <v>31</v>
      </c>
      <c r="F43" s="61">
        <v>31</v>
      </c>
      <c r="G43" s="61">
        <v>100</v>
      </c>
      <c r="H43" s="62">
        <v>2600207.67</v>
      </c>
      <c r="I43" s="62">
        <v>2600207.67</v>
      </c>
      <c r="J43" s="70">
        <f>I43/H43*100</f>
        <v>100</v>
      </c>
      <c r="K43" s="26" t="s">
        <v>15</v>
      </c>
    </row>
    <row r="44" spans="1:11" ht="34.5" customHeight="1">
      <c r="A44" s="10" t="s">
        <v>178</v>
      </c>
      <c r="B44" s="7" t="s">
        <v>179</v>
      </c>
      <c r="C44" s="47" t="s">
        <v>62</v>
      </c>
      <c r="D44" s="10" t="s">
        <v>177</v>
      </c>
      <c r="E44" s="61">
        <v>7</v>
      </c>
      <c r="F44" s="61">
        <v>7</v>
      </c>
      <c r="G44" s="61">
        <f>(F44/E44)*100</f>
        <v>100</v>
      </c>
      <c r="H44" s="62">
        <v>84000</v>
      </c>
      <c r="I44" s="62">
        <v>84000</v>
      </c>
      <c r="J44" s="70">
        <f t="shared" ref="J44:J48" si="3">I44/H44*100</f>
        <v>100</v>
      </c>
      <c r="K44" s="26" t="s">
        <v>15</v>
      </c>
    </row>
    <row r="45" spans="1:11" ht="48.75" customHeight="1">
      <c r="A45" s="10" t="s">
        <v>180</v>
      </c>
      <c r="B45" s="49" t="s">
        <v>181</v>
      </c>
      <c r="C45" s="47" t="s">
        <v>63</v>
      </c>
      <c r="D45" s="10" t="s">
        <v>177</v>
      </c>
      <c r="E45" s="61">
        <v>11</v>
      </c>
      <c r="F45" s="61">
        <v>11</v>
      </c>
      <c r="G45" s="61">
        <f>(F45/E45)*100</f>
        <v>100</v>
      </c>
      <c r="H45" s="62">
        <v>54000</v>
      </c>
      <c r="I45" s="62">
        <v>54000</v>
      </c>
      <c r="J45" s="70">
        <f t="shared" si="3"/>
        <v>100</v>
      </c>
      <c r="K45" s="26" t="s">
        <v>15</v>
      </c>
    </row>
    <row r="46" spans="1:11" ht="49.5" customHeight="1">
      <c r="A46" s="10" t="s">
        <v>124</v>
      </c>
      <c r="B46" s="50" t="s">
        <v>182</v>
      </c>
      <c r="C46" s="47" t="s">
        <v>64</v>
      </c>
      <c r="D46" s="10" t="s">
        <v>12</v>
      </c>
      <c r="E46" s="25">
        <v>48</v>
      </c>
      <c r="F46" s="25">
        <v>47</v>
      </c>
      <c r="G46" s="61">
        <f>F46/E46*100</f>
        <v>97.916666666666657</v>
      </c>
      <c r="H46" s="62">
        <v>24692959.190000001</v>
      </c>
      <c r="I46" s="62">
        <v>24613123.800000001</v>
      </c>
      <c r="J46" s="70">
        <f t="shared" si="3"/>
        <v>99.67668763639989</v>
      </c>
      <c r="K46" s="26" t="s">
        <v>15</v>
      </c>
    </row>
    <row r="47" spans="1:11" ht="54" customHeight="1">
      <c r="A47" s="10" t="s">
        <v>183</v>
      </c>
      <c r="B47" s="74" t="s">
        <v>184</v>
      </c>
      <c r="C47" s="47" t="s">
        <v>203</v>
      </c>
      <c r="D47" s="10" t="s">
        <v>12</v>
      </c>
      <c r="E47" s="25">
        <v>55</v>
      </c>
      <c r="F47" s="25">
        <v>55</v>
      </c>
      <c r="G47" s="61">
        <f>F47/E47*100</f>
        <v>100</v>
      </c>
      <c r="H47" s="62">
        <v>1442730.71</v>
      </c>
      <c r="I47" s="62">
        <v>1442730.71</v>
      </c>
      <c r="J47" s="70">
        <f t="shared" si="3"/>
        <v>100</v>
      </c>
      <c r="K47" s="26" t="s">
        <v>15</v>
      </c>
    </row>
    <row r="48" spans="1:11" ht="50.25" customHeight="1">
      <c r="A48" s="10" t="s">
        <v>185</v>
      </c>
      <c r="B48" s="49" t="s">
        <v>186</v>
      </c>
      <c r="C48" s="47" t="s">
        <v>204</v>
      </c>
      <c r="D48" s="10" t="s">
        <v>187</v>
      </c>
      <c r="E48" s="25">
        <v>255</v>
      </c>
      <c r="F48" s="25">
        <v>255</v>
      </c>
      <c r="G48" s="25">
        <f>E48/F48*100</f>
        <v>100</v>
      </c>
      <c r="H48" s="62">
        <v>59547.64</v>
      </c>
      <c r="I48" s="62">
        <v>59547.64</v>
      </c>
      <c r="J48" s="70">
        <f t="shared" si="3"/>
        <v>100</v>
      </c>
      <c r="K48" s="26" t="s">
        <v>15</v>
      </c>
    </row>
    <row r="49" spans="1:11" ht="19.5" customHeight="1">
      <c r="A49" s="105" t="s">
        <v>188</v>
      </c>
      <c r="B49" s="106"/>
      <c r="C49" s="106"/>
      <c r="D49" s="106"/>
      <c r="E49" s="106"/>
      <c r="F49" s="106"/>
      <c r="G49" s="106"/>
      <c r="H49" s="106"/>
      <c r="I49" s="106"/>
      <c r="J49" s="106"/>
      <c r="K49" s="107"/>
    </row>
    <row r="50" spans="1:11" ht="51" customHeight="1">
      <c r="A50" s="10" t="s">
        <v>123</v>
      </c>
      <c r="B50" s="51" t="s">
        <v>189</v>
      </c>
      <c r="C50" s="47" t="s">
        <v>60</v>
      </c>
      <c r="D50" s="10" t="s">
        <v>177</v>
      </c>
      <c r="E50" s="25">
        <v>26</v>
      </c>
      <c r="F50" s="63">
        <v>26</v>
      </c>
      <c r="G50" s="25">
        <f>F50/E50*100</f>
        <v>100</v>
      </c>
      <c r="H50" s="62">
        <v>22287604.350000001</v>
      </c>
      <c r="I50" s="62">
        <v>22287604.350000001</v>
      </c>
      <c r="J50" s="62">
        <f>I50/H50*100</f>
        <v>100</v>
      </c>
      <c r="K50" s="6" t="s">
        <v>15</v>
      </c>
    </row>
    <row r="51" spans="1:11" ht="66" customHeight="1">
      <c r="A51" s="10" t="s">
        <v>190</v>
      </c>
      <c r="B51" s="51" t="s">
        <v>191</v>
      </c>
      <c r="C51" s="47" t="s">
        <v>65</v>
      </c>
      <c r="D51" s="10" t="s">
        <v>192</v>
      </c>
      <c r="E51" s="25">
        <v>25</v>
      </c>
      <c r="F51" s="25">
        <v>25</v>
      </c>
      <c r="G51" s="25">
        <f t="shared" ref="G51:G54" si="4">F51/E51*100</f>
        <v>100</v>
      </c>
      <c r="H51" s="62">
        <v>487750</v>
      </c>
      <c r="I51" s="62">
        <v>487750</v>
      </c>
      <c r="J51" s="62">
        <f t="shared" ref="J51:J54" si="5">I51/H51*100</f>
        <v>100</v>
      </c>
      <c r="K51" s="6" t="s">
        <v>15</v>
      </c>
    </row>
    <row r="52" spans="1:11" ht="66.75" customHeight="1">
      <c r="A52" s="10" t="s">
        <v>193</v>
      </c>
      <c r="B52" s="51" t="s">
        <v>194</v>
      </c>
      <c r="C52" s="47" t="s">
        <v>66</v>
      </c>
      <c r="D52" s="10" t="s">
        <v>192</v>
      </c>
      <c r="E52" s="25">
        <v>28</v>
      </c>
      <c r="F52" s="25">
        <v>28</v>
      </c>
      <c r="G52" s="25">
        <f t="shared" si="4"/>
        <v>100</v>
      </c>
      <c r="H52" s="62">
        <v>236905.43</v>
      </c>
      <c r="I52" s="62">
        <v>236905.43</v>
      </c>
      <c r="J52" s="62">
        <f t="shared" si="5"/>
        <v>100</v>
      </c>
      <c r="K52" s="6" t="s">
        <v>15</v>
      </c>
    </row>
    <row r="53" spans="1:11" ht="33.75" customHeight="1">
      <c r="A53" s="10" t="s">
        <v>195</v>
      </c>
      <c r="B53" s="51" t="s">
        <v>196</v>
      </c>
      <c r="C53" s="47" t="s">
        <v>197</v>
      </c>
      <c r="D53" s="10" t="s">
        <v>12</v>
      </c>
      <c r="E53" s="25">
        <v>100</v>
      </c>
      <c r="F53" s="25">
        <v>100</v>
      </c>
      <c r="G53" s="25">
        <f t="shared" si="4"/>
        <v>100</v>
      </c>
      <c r="H53" s="62">
        <v>883191.43</v>
      </c>
      <c r="I53" s="62">
        <v>883191.43</v>
      </c>
      <c r="J53" s="62">
        <f t="shared" si="5"/>
        <v>100</v>
      </c>
      <c r="K53" s="6" t="s">
        <v>15</v>
      </c>
    </row>
    <row r="54" spans="1:11" ht="93.75" customHeight="1">
      <c r="A54" s="10" t="s">
        <v>155</v>
      </c>
      <c r="B54" s="52" t="s">
        <v>198</v>
      </c>
      <c r="C54" s="47" t="s">
        <v>199</v>
      </c>
      <c r="D54" s="10" t="s">
        <v>12</v>
      </c>
      <c r="E54" s="25">
        <v>100</v>
      </c>
      <c r="F54" s="64"/>
      <c r="G54" s="25">
        <f t="shared" si="4"/>
        <v>0</v>
      </c>
      <c r="H54" s="62">
        <v>6144.63</v>
      </c>
      <c r="I54" s="62">
        <v>0</v>
      </c>
      <c r="J54" s="62">
        <f t="shared" si="5"/>
        <v>0</v>
      </c>
      <c r="K54" s="6" t="s">
        <v>15</v>
      </c>
    </row>
    <row r="55" spans="1:11" ht="22.5" customHeight="1">
      <c r="A55" s="103" t="s">
        <v>148</v>
      </c>
      <c r="B55" s="103"/>
      <c r="C55" s="103"/>
      <c r="D55" s="103"/>
      <c r="E55" s="103"/>
      <c r="F55" s="103"/>
      <c r="G55" s="53">
        <f>((G50+G51+G52+G54+G53)/5+(G43+G44+G45+G46+G47+G48))/(6+1)</f>
        <v>96.845238095238088</v>
      </c>
      <c r="H55" s="104" t="s">
        <v>149</v>
      </c>
      <c r="I55" s="104"/>
      <c r="J55" s="69">
        <f>(I43+I44+I45+I46+I47+I48+I50+I51+I52+I53+I54)/(H43+H44+H45+H46+H47+H48+H50+H51+H52+H53+H54)*100</f>
        <v>99.837267051768478</v>
      </c>
      <c r="K55" s="6" t="s">
        <v>15</v>
      </c>
    </row>
    <row r="56" spans="1:11" ht="18.75" customHeight="1">
      <c r="A56" s="92" t="s">
        <v>205</v>
      </c>
      <c r="B56" s="92"/>
      <c r="C56" s="92"/>
      <c r="D56" s="92"/>
      <c r="E56" s="92"/>
      <c r="F56" s="92"/>
      <c r="G56" s="92"/>
      <c r="H56" s="92"/>
      <c r="I56" s="92"/>
      <c r="J56" s="92"/>
      <c r="K56" s="13">
        <f>G55*0.8+J55*0.2</f>
        <v>97.44364388654418</v>
      </c>
    </row>
    <row r="57" spans="1:11" ht="20.25" customHeight="1">
      <c r="A57" s="94" t="s">
        <v>134</v>
      </c>
      <c r="B57" s="95"/>
      <c r="C57" s="95"/>
      <c r="D57" s="95"/>
      <c r="E57" s="95"/>
      <c r="F57" s="95"/>
      <c r="G57" s="95"/>
      <c r="H57" s="95"/>
      <c r="I57" s="95"/>
      <c r="J57" s="95"/>
      <c r="K57" s="95"/>
    </row>
    <row r="58" spans="1:11" ht="20.25" customHeight="1">
      <c r="A58" s="94" t="s">
        <v>67</v>
      </c>
      <c r="B58" s="95"/>
      <c r="C58" s="95"/>
      <c r="D58" s="95"/>
      <c r="E58" s="95"/>
      <c r="F58" s="95"/>
      <c r="G58" s="95"/>
      <c r="H58" s="95"/>
      <c r="I58" s="95"/>
      <c r="J58" s="95"/>
      <c r="K58" s="95"/>
    </row>
    <row r="59" spans="1:11" ht="20.25" customHeight="1">
      <c r="A59" s="81" t="s">
        <v>146</v>
      </c>
      <c r="B59" s="82"/>
      <c r="C59" s="82"/>
      <c r="D59" s="82"/>
      <c r="E59" s="82"/>
      <c r="F59" s="82"/>
      <c r="G59" s="82"/>
      <c r="H59" s="82"/>
      <c r="I59" s="82"/>
      <c r="J59" s="82"/>
      <c r="K59" s="82"/>
    </row>
    <row r="60" spans="1:11" ht="49.5" customHeight="1">
      <c r="A60" s="7" t="s">
        <v>13</v>
      </c>
      <c r="B60" s="7" t="s">
        <v>72</v>
      </c>
      <c r="C60" s="67" t="s">
        <v>68</v>
      </c>
      <c r="D60" s="12" t="s">
        <v>69</v>
      </c>
      <c r="E60" s="6" t="s">
        <v>125</v>
      </c>
      <c r="F60" s="6" t="s">
        <v>125</v>
      </c>
      <c r="G60" s="24">
        <f>F60/E60*100</f>
        <v>100</v>
      </c>
      <c r="H60" s="6" t="s">
        <v>21</v>
      </c>
      <c r="I60" s="14">
        <v>0</v>
      </c>
      <c r="J60" s="13">
        <v>0</v>
      </c>
      <c r="K60" s="26" t="s">
        <v>15</v>
      </c>
    </row>
    <row r="61" spans="1:11" ht="48.75" customHeight="1">
      <c r="A61" s="7" t="s">
        <v>14</v>
      </c>
      <c r="B61" s="7" t="s">
        <v>73</v>
      </c>
      <c r="C61" s="67" t="s">
        <v>70</v>
      </c>
      <c r="D61" s="12" t="s">
        <v>12</v>
      </c>
      <c r="E61" s="6" t="s">
        <v>127</v>
      </c>
      <c r="F61" s="6" t="s">
        <v>127</v>
      </c>
      <c r="G61" s="24">
        <f t="shared" ref="G61:G62" si="6">F61/E61*100</f>
        <v>100</v>
      </c>
      <c r="H61" s="6" t="s">
        <v>126</v>
      </c>
      <c r="I61" s="14" t="s">
        <v>126</v>
      </c>
      <c r="J61" s="13">
        <f>I61/H61*100</f>
        <v>100</v>
      </c>
      <c r="K61" s="26" t="s">
        <v>15</v>
      </c>
    </row>
    <row r="62" spans="1:11" ht="49.5" customHeight="1">
      <c r="A62" s="7" t="s">
        <v>26</v>
      </c>
      <c r="B62" s="7" t="s">
        <v>71</v>
      </c>
      <c r="C62" s="67" t="s">
        <v>74</v>
      </c>
      <c r="D62" s="12" t="s">
        <v>12</v>
      </c>
      <c r="E62" s="6" t="s">
        <v>129</v>
      </c>
      <c r="F62" s="6" t="s">
        <v>129</v>
      </c>
      <c r="G62" s="24">
        <f t="shared" si="6"/>
        <v>100</v>
      </c>
      <c r="H62" s="6" t="s">
        <v>128</v>
      </c>
      <c r="I62" s="14" t="s">
        <v>128</v>
      </c>
      <c r="J62" s="13">
        <f>I62/H62*100</f>
        <v>100</v>
      </c>
      <c r="K62" s="26" t="s">
        <v>15</v>
      </c>
    </row>
    <row r="63" spans="1:11" ht="18" customHeight="1">
      <c r="A63" s="92" t="s">
        <v>141</v>
      </c>
      <c r="B63" s="92"/>
      <c r="C63" s="92"/>
      <c r="D63" s="92"/>
      <c r="E63" s="92"/>
      <c r="F63" s="92"/>
      <c r="G63" s="13">
        <f>(G60+G61+G62)/3</f>
        <v>100</v>
      </c>
      <c r="H63" s="93" t="s">
        <v>142</v>
      </c>
      <c r="I63" s="93"/>
      <c r="J63" s="13">
        <f>(J60+J61+J62)/3</f>
        <v>66.666666666666671</v>
      </c>
      <c r="K63" s="13" t="s">
        <v>15</v>
      </c>
    </row>
    <row r="64" spans="1:11" ht="18" customHeight="1">
      <c r="A64" s="92" t="s">
        <v>156</v>
      </c>
      <c r="B64" s="92"/>
      <c r="C64" s="92"/>
      <c r="D64" s="92"/>
      <c r="E64" s="92"/>
      <c r="F64" s="92"/>
      <c r="G64" s="13">
        <f>G63/1</f>
        <v>100</v>
      </c>
      <c r="H64" s="93" t="s">
        <v>157</v>
      </c>
      <c r="I64" s="93"/>
      <c r="J64" s="13">
        <f>J63/1</f>
        <v>66.666666666666671</v>
      </c>
      <c r="K64" s="13" t="s">
        <v>15</v>
      </c>
    </row>
    <row r="65" spans="1:11" ht="18" customHeight="1">
      <c r="A65" s="92" t="s">
        <v>158</v>
      </c>
      <c r="B65" s="92"/>
      <c r="C65" s="92"/>
      <c r="D65" s="92"/>
      <c r="E65" s="92"/>
      <c r="F65" s="92"/>
      <c r="G65" s="92"/>
      <c r="H65" s="92"/>
      <c r="I65" s="92"/>
      <c r="J65" s="92"/>
      <c r="K65" s="13">
        <f>G64*0.8+J64*0.2</f>
        <v>93.333333333333343</v>
      </c>
    </row>
    <row r="66" spans="1:11" ht="23.25" customHeight="1">
      <c r="A66" s="94" t="s">
        <v>135</v>
      </c>
      <c r="B66" s="95"/>
      <c r="C66" s="95"/>
      <c r="D66" s="95"/>
      <c r="E66" s="95"/>
      <c r="F66" s="95"/>
      <c r="G66" s="95"/>
      <c r="H66" s="95"/>
      <c r="I66" s="95"/>
      <c r="J66" s="95"/>
      <c r="K66" s="95"/>
    </row>
    <row r="67" spans="1:11" ht="24" customHeight="1">
      <c r="A67" s="108" t="s">
        <v>75</v>
      </c>
      <c r="B67" s="109"/>
      <c r="C67" s="109"/>
      <c r="D67" s="109"/>
      <c r="E67" s="109"/>
      <c r="F67" s="109"/>
      <c r="G67" s="109"/>
      <c r="H67" s="109"/>
      <c r="I67" s="109"/>
      <c r="J67" s="109"/>
      <c r="K67" s="109"/>
    </row>
    <row r="68" spans="1:11" ht="24" customHeight="1">
      <c r="A68" s="81" t="s">
        <v>146</v>
      </c>
      <c r="B68" s="82"/>
      <c r="C68" s="82"/>
      <c r="D68" s="82"/>
      <c r="E68" s="82"/>
      <c r="F68" s="82"/>
      <c r="G68" s="82"/>
      <c r="H68" s="82"/>
      <c r="I68" s="82"/>
      <c r="J68" s="82"/>
      <c r="K68" s="82"/>
    </row>
    <row r="69" spans="1:11" ht="81.75" customHeight="1">
      <c r="A69" s="66" t="s">
        <v>78</v>
      </c>
      <c r="B69" s="65" t="s">
        <v>76</v>
      </c>
      <c r="C69" s="30" t="s">
        <v>77</v>
      </c>
      <c r="D69" s="31" t="s">
        <v>16</v>
      </c>
      <c r="E69" s="31">
        <v>5</v>
      </c>
      <c r="F69" s="31">
        <v>5</v>
      </c>
      <c r="G69" s="24">
        <f>F69/E69*100</f>
        <v>100</v>
      </c>
      <c r="H69" s="31">
        <v>709248.76</v>
      </c>
      <c r="I69" s="32">
        <v>709248.76</v>
      </c>
      <c r="J69" s="13">
        <f>I69/H69*100</f>
        <v>100</v>
      </c>
      <c r="K69" s="26" t="s">
        <v>15</v>
      </c>
    </row>
    <row r="70" spans="1:11" ht="20.25" customHeight="1">
      <c r="A70" s="92" t="s">
        <v>141</v>
      </c>
      <c r="B70" s="92"/>
      <c r="C70" s="92"/>
      <c r="D70" s="92"/>
      <c r="E70" s="92"/>
      <c r="F70" s="92"/>
      <c r="G70" s="13">
        <f>G69/1</f>
        <v>100</v>
      </c>
      <c r="H70" s="93" t="s">
        <v>142</v>
      </c>
      <c r="I70" s="93"/>
      <c r="J70" s="13">
        <f>J69/1</f>
        <v>100</v>
      </c>
      <c r="K70" s="13" t="s">
        <v>15</v>
      </c>
    </row>
    <row r="71" spans="1:11" ht="19.5" customHeight="1">
      <c r="A71" s="92" t="s">
        <v>159</v>
      </c>
      <c r="B71" s="92"/>
      <c r="C71" s="92"/>
      <c r="D71" s="92"/>
      <c r="E71" s="92"/>
      <c r="F71" s="92"/>
      <c r="G71" s="13">
        <f>G70/1</f>
        <v>100</v>
      </c>
      <c r="H71" s="93" t="s">
        <v>160</v>
      </c>
      <c r="I71" s="93"/>
      <c r="J71" s="13">
        <f>J70/1</f>
        <v>100</v>
      </c>
      <c r="K71" s="13" t="s">
        <v>15</v>
      </c>
    </row>
    <row r="72" spans="1:11" ht="18" customHeight="1">
      <c r="A72" s="92" t="s">
        <v>161</v>
      </c>
      <c r="B72" s="92"/>
      <c r="C72" s="92"/>
      <c r="D72" s="92"/>
      <c r="E72" s="92"/>
      <c r="F72" s="92"/>
      <c r="G72" s="92"/>
      <c r="H72" s="92"/>
      <c r="I72" s="92"/>
      <c r="J72" s="92"/>
      <c r="K72" s="13">
        <f>G71*0.8+J71*0.2</f>
        <v>100</v>
      </c>
    </row>
    <row r="73" spans="1:11" ht="18" customHeight="1">
      <c r="A73" s="94" t="s">
        <v>136</v>
      </c>
      <c r="B73" s="95"/>
      <c r="C73" s="95"/>
      <c r="D73" s="95"/>
      <c r="E73" s="95"/>
      <c r="F73" s="95"/>
      <c r="G73" s="95"/>
      <c r="H73" s="95"/>
      <c r="I73" s="95"/>
      <c r="J73" s="95"/>
      <c r="K73" s="95"/>
    </row>
    <row r="74" spans="1:11" ht="24" customHeight="1">
      <c r="A74" s="108" t="s">
        <v>79</v>
      </c>
      <c r="B74" s="109"/>
      <c r="C74" s="109"/>
      <c r="D74" s="109"/>
      <c r="E74" s="109"/>
      <c r="F74" s="109"/>
      <c r="G74" s="109"/>
      <c r="H74" s="109"/>
      <c r="I74" s="109"/>
      <c r="J74" s="109"/>
      <c r="K74" s="109"/>
    </row>
    <row r="75" spans="1:11" ht="24" customHeight="1">
      <c r="A75" s="81" t="s">
        <v>146</v>
      </c>
      <c r="B75" s="82"/>
      <c r="C75" s="82"/>
      <c r="D75" s="82"/>
      <c r="E75" s="82"/>
      <c r="F75" s="82"/>
      <c r="G75" s="82"/>
      <c r="H75" s="82"/>
      <c r="I75" s="82"/>
      <c r="J75" s="82"/>
      <c r="K75" s="82"/>
    </row>
    <row r="76" spans="1:11" ht="53.25" customHeight="1">
      <c r="A76" s="29" t="s">
        <v>78</v>
      </c>
      <c r="B76" s="30" t="s">
        <v>80</v>
      </c>
      <c r="C76" s="30" t="s">
        <v>82</v>
      </c>
      <c r="D76" s="31" t="s">
        <v>16</v>
      </c>
      <c r="E76" s="31">
        <v>2</v>
      </c>
      <c r="F76" s="31">
        <v>0</v>
      </c>
      <c r="G76" s="24">
        <f>F76/E76*100</f>
        <v>0</v>
      </c>
      <c r="H76" s="31">
        <v>6800</v>
      </c>
      <c r="I76" s="32">
        <v>6800</v>
      </c>
      <c r="J76" s="13">
        <f>I76/H76*100</f>
        <v>100</v>
      </c>
      <c r="K76" s="26" t="s">
        <v>15</v>
      </c>
    </row>
    <row r="77" spans="1:11" ht="20.25" customHeight="1">
      <c r="A77" s="111" t="s">
        <v>83</v>
      </c>
      <c r="B77" s="111" t="s">
        <v>81</v>
      </c>
      <c r="C77" s="30" t="s">
        <v>84</v>
      </c>
      <c r="D77" s="31" t="s">
        <v>12</v>
      </c>
      <c r="E77" s="31">
        <v>100</v>
      </c>
      <c r="F77" s="31">
        <v>100</v>
      </c>
      <c r="G77" s="24">
        <f t="shared" ref="G77:G78" si="7">F77/E77*100</f>
        <v>100</v>
      </c>
      <c r="H77" s="97">
        <v>3116167.51</v>
      </c>
      <c r="I77" s="99">
        <v>3116167.51</v>
      </c>
      <c r="J77" s="101">
        <f>I77/H77*100</f>
        <v>100</v>
      </c>
      <c r="K77" s="79" t="s">
        <v>15</v>
      </c>
    </row>
    <row r="78" spans="1:11" s="33" customFormat="1" ht="49.5" customHeight="1">
      <c r="A78" s="112"/>
      <c r="B78" s="112"/>
      <c r="C78" s="30" t="s">
        <v>85</v>
      </c>
      <c r="D78" s="31" t="s">
        <v>16</v>
      </c>
      <c r="E78" s="31">
        <v>41</v>
      </c>
      <c r="F78" s="31">
        <v>41</v>
      </c>
      <c r="G78" s="24">
        <f t="shared" si="7"/>
        <v>100</v>
      </c>
      <c r="H78" s="98"/>
      <c r="I78" s="100"/>
      <c r="J78" s="102"/>
      <c r="K78" s="80"/>
    </row>
    <row r="79" spans="1:11" s="34" customFormat="1" ht="20.25" customHeight="1">
      <c r="A79" s="92" t="s">
        <v>141</v>
      </c>
      <c r="B79" s="92"/>
      <c r="C79" s="92"/>
      <c r="D79" s="92"/>
      <c r="E79" s="92"/>
      <c r="F79" s="92"/>
      <c r="G79" s="13">
        <f>(G76+G77+G78)/3</f>
        <v>66.666666666666671</v>
      </c>
      <c r="H79" s="93" t="s">
        <v>142</v>
      </c>
      <c r="I79" s="93"/>
      <c r="J79" s="13">
        <f>(J76+J77+J78)/2</f>
        <v>100</v>
      </c>
      <c r="K79" s="13" t="s">
        <v>15</v>
      </c>
    </row>
    <row r="80" spans="1:11" s="34" customFormat="1" ht="18" customHeight="1">
      <c r="A80" s="108" t="s">
        <v>86</v>
      </c>
      <c r="B80" s="109"/>
      <c r="C80" s="109"/>
      <c r="D80" s="109"/>
      <c r="E80" s="109"/>
      <c r="F80" s="109"/>
      <c r="G80" s="109"/>
      <c r="H80" s="109"/>
      <c r="I80" s="109"/>
      <c r="J80" s="109"/>
      <c r="K80" s="110"/>
    </row>
    <row r="81" spans="1:11" s="34" customFormat="1" ht="23.25" customHeight="1">
      <c r="A81" s="81" t="s">
        <v>146</v>
      </c>
      <c r="B81" s="82"/>
      <c r="C81" s="82"/>
      <c r="D81" s="82"/>
      <c r="E81" s="82"/>
      <c r="F81" s="82"/>
      <c r="G81" s="82"/>
      <c r="H81" s="82"/>
      <c r="I81" s="82"/>
      <c r="J81" s="82"/>
      <c r="K81" s="82"/>
    </row>
    <row r="82" spans="1:11" s="33" customFormat="1" ht="69" customHeight="1">
      <c r="A82" s="30" t="s">
        <v>90</v>
      </c>
      <c r="B82" s="30" t="s">
        <v>87</v>
      </c>
      <c r="C82" s="30" t="s">
        <v>88</v>
      </c>
      <c r="D82" s="31" t="s">
        <v>89</v>
      </c>
      <c r="E82" s="31">
        <v>0</v>
      </c>
      <c r="F82" s="31">
        <v>0</v>
      </c>
      <c r="G82" s="24">
        <v>0</v>
      </c>
      <c r="H82" s="31">
        <v>145900</v>
      </c>
      <c r="I82" s="32">
        <v>145900</v>
      </c>
      <c r="J82" s="13">
        <f>I82/H82*100</f>
        <v>100</v>
      </c>
      <c r="K82" s="26" t="s">
        <v>15</v>
      </c>
    </row>
    <row r="83" spans="1:11" s="33" customFormat="1" ht="85.5" customHeight="1">
      <c r="A83" s="30" t="s">
        <v>92</v>
      </c>
      <c r="B83" s="30" t="s">
        <v>91</v>
      </c>
      <c r="C83" s="30" t="s">
        <v>88</v>
      </c>
      <c r="D83" s="31" t="s">
        <v>89</v>
      </c>
      <c r="E83" s="31">
        <v>3</v>
      </c>
      <c r="F83" s="31">
        <v>3</v>
      </c>
      <c r="G83" s="24">
        <f>F83/E83*100</f>
        <v>100</v>
      </c>
      <c r="H83" s="73">
        <v>4342152</v>
      </c>
      <c r="I83" s="32">
        <v>4342152</v>
      </c>
      <c r="J83" s="13">
        <f>I83/H83*100</f>
        <v>100</v>
      </c>
      <c r="K83" s="26" t="s">
        <v>15</v>
      </c>
    </row>
    <row r="84" spans="1:11" s="33" customFormat="1" ht="21" customHeight="1">
      <c r="A84" s="92" t="s">
        <v>141</v>
      </c>
      <c r="B84" s="92"/>
      <c r="C84" s="92"/>
      <c r="D84" s="92"/>
      <c r="E84" s="92"/>
      <c r="F84" s="92"/>
      <c r="G84" s="13">
        <f>(G82+G83)/2</f>
        <v>50</v>
      </c>
      <c r="H84" s="93" t="s">
        <v>142</v>
      </c>
      <c r="I84" s="93"/>
      <c r="J84" s="13">
        <f>(J82+J83)/2</f>
        <v>100</v>
      </c>
      <c r="K84" s="13" t="s">
        <v>15</v>
      </c>
    </row>
    <row r="85" spans="1:11" s="33" customFormat="1" ht="18.75" customHeight="1">
      <c r="A85" s="92" t="s">
        <v>162</v>
      </c>
      <c r="B85" s="92"/>
      <c r="C85" s="92"/>
      <c r="D85" s="92"/>
      <c r="E85" s="92"/>
      <c r="F85" s="92"/>
      <c r="G85" s="13">
        <f>(G79+G84)/2</f>
        <v>58.333333333333336</v>
      </c>
      <c r="H85" s="93" t="s">
        <v>164</v>
      </c>
      <c r="I85" s="93"/>
      <c r="J85" s="13">
        <f>(J79+J84)/2</f>
        <v>100</v>
      </c>
      <c r="K85" s="13" t="s">
        <v>15</v>
      </c>
    </row>
    <row r="86" spans="1:11" s="33" customFormat="1" ht="18" customHeight="1">
      <c r="A86" s="92" t="s">
        <v>163</v>
      </c>
      <c r="B86" s="92"/>
      <c r="C86" s="92"/>
      <c r="D86" s="92"/>
      <c r="E86" s="92"/>
      <c r="F86" s="92"/>
      <c r="G86" s="92"/>
      <c r="H86" s="92"/>
      <c r="I86" s="92"/>
      <c r="J86" s="92"/>
      <c r="K86" s="13">
        <f>G85*0.8+J85*0.2</f>
        <v>66.666666666666671</v>
      </c>
    </row>
    <row r="87" spans="1:11" s="33" customFormat="1" ht="12" customHeight="1">
      <c r="A87" s="113" t="s">
        <v>137</v>
      </c>
      <c r="B87" s="113"/>
      <c r="C87" s="113"/>
      <c r="D87" s="113"/>
      <c r="E87" s="113"/>
      <c r="F87" s="113"/>
      <c r="G87" s="113"/>
      <c r="H87" s="113"/>
      <c r="I87" s="113"/>
      <c r="J87" s="113"/>
      <c r="K87" s="113"/>
    </row>
    <row r="88" spans="1:11" s="33" customFormat="1" ht="20.25" customHeight="1">
      <c r="A88" s="94" t="s">
        <v>93</v>
      </c>
      <c r="B88" s="95"/>
      <c r="C88" s="95"/>
      <c r="D88" s="95"/>
      <c r="E88" s="95"/>
      <c r="F88" s="95"/>
      <c r="G88" s="95"/>
      <c r="H88" s="95"/>
      <c r="I88" s="95"/>
      <c r="J88" s="95"/>
      <c r="K88" s="96"/>
    </row>
    <row r="89" spans="1:11" s="34" customFormat="1" ht="27" customHeight="1">
      <c r="A89" s="81" t="s">
        <v>146</v>
      </c>
      <c r="B89" s="82"/>
      <c r="C89" s="82"/>
      <c r="D89" s="82"/>
      <c r="E89" s="82"/>
      <c r="F89" s="82"/>
      <c r="G89" s="82"/>
      <c r="H89" s="82"/>
      <c r="I89" s="82"/>
      <c r="J89" s="82"/>
      <c r="K89" s="82"/>
    </row>
    <row r="90" spans="1:11" s="34" customFormat="1" ht="19.5" customHeight="1">
      <c r="A90" s="48" t="s">
        <v>95</v>
      </c>
      <c r="B90" s="48" t="s">
        <v>94</v>
      </c>
      <c r="C90" s="48" t="s">
        <v>96</v>
      </c>
      <c r="D90" s="35" t="s">
        <v>12</v>
      </c>
      <c r="E90" s="72">
        <v>100</v>
      </c>
      <c r="F90" s="72">
        <v>100</v>
      </c>
      <c r="G90" s="24">
        <f>F90/E90*100</f>
        <v>100</v>
      </c>
      <c r="H90" s="72">
        <v>88807</v>
      </c>
      <c r="I90" s="36">
        <v>63807</v>
      </c>
      <c r="J90" s="13">
        <f>I90/H90*100</f>
        <v>71.849065952008289</v>
      </c>
      <c r="K90" s="26" t="s">
        <v>15</v>
      </c>
    </row>
    <row r="91" spans="1:11" s="34" customFormat="1" ht="19.5" customHeight="1">
      <c r="A91" s="92" t="s">
        <v>141</v>
      </c>
      <c r="B91" s="92"/>
      <c r="C91" s="92"/>
      <c r="D91" s="92"/>
      <c r="E91" s="92"/>
      <c r="F91" s="92"/>
      <c r="G91" s="13">
        <v>100</v>
      </c>
      <c r="H91" s="93" t="s">
        <v>142</v>
      </c>
      <c r="I91" s="93"/>
      <c r="J91" s="13">
        <v>71.849999999999994</v>
      </c>
      <c r="K91" s="13" t="s">
        <v>15</v>
      </c>
    </row>
    <row r="92" spans="1:11" s="34" customFormat="1" ht="20.25" customHeight="1">
      <c r="A92" s="92" t="s">
        <v>165</v>
      </c>
      <c r="B92" s="92"/>
      <c r="C92" s="92"/>
      <c r="D92" s="92"/>
      <c r="E92" s="92"/>
      <c r="F92" s="92"/>
      <c r="G92" s="13">
        <v>100</v>
      </c>
      <c r="H92" s="93" t="s">
        <v>167</v>
      </c>
      <c r="I92" s="93"/>
      <c r="J92" s="13">
        <v>71.849999999999994</v>
      </c>
      <c r="K92" s="13" t="s">
        <v>15</v>
      </c>
    </row>
    <row r="93" spans="1:11" s="34" customFormat="1" ht="21.75" customHeight="1">
      <c r="A93" s="92" t="s">
        <v>166</v>
      </c>
      <c r="B93" s="92"/>
      <c r="C93" s="92"/>
      <c r="D93" s="92"/>
      <c r="E93" s="92"/>
      <c r="F93" s="92"/>
      <c r="G93" s="92"/>
      <c r="H93" s="92"/>
      <c r="I93" s="92"/>
      <c r="J93" s="92"/>
      <c r="K93" s="13">
        <f>G92*0.8+J92*0.2</f>
        <v>94.37</v>
      </c>
    </row>
    <row r="94" spans="1:11" s="33" customFormat="1" ht="20.25" customHeight="1">
      <c r="A94" s="94" t="s">
        <v>138</v>
      </c>
      <c r="B94" s="95"/>
      <c r="C94" s="95"/>
      <c r="D94" s="95"/>
      <c r="E94" s="95"/>
      <c r="F94" s="95"/>
      <c r="G94" s="95"/>
      <c r="H94" s="95"/>
      <c r="I94" s="95"/>
      <c r="J94" s="95"/>
      <c r="K94" s="96"/>
    </row>
    <row r="95" spans="1:11" s="33" customFormat="1" ht="20.25" customHeight="1">
      <c r="A95" s="94" t="s">
        <v>97</v>
      </c>
      <c r="B95" s="95"/>
      <c r="C95" s="95"/>
      <c r="D95" s="95"/>
      <c r="E95" s="95"/>
      <c r="F95" s="95"/>
      <c r="G95" s="95"/>
      <c r="H95" s="95"/>
      <c r="I95" s="95"/>
      <c r="J95" s="95"/>
      <c r="K95" s="96"/>
    </row>
    <row r="96" spans="1:11" s="33" customFormat="1" ht="21.75" customHeight="1">
      <c r="A96" s="81" t="s">
        <v>146</v>
      </c>
      <c r="B96" s="82"/>
      <c r="C96" s="82"/>
      <c r="D96" s="82"/>
      <c r="E96" s="82"/>
      <c r="F96" s="82"/>
      <c r="G96" s="82"/>
      <c r="H96" s="82"/>
      <c r="I96" s="82"/>
      <c r="J96" s="82"/>
      <c r="K96" s="82"/>
    </row>
    <row r="97" spans="1:11" s="33" customFormat="1" ht="20.25" customHeight="1">
      <c r="A97" s="48" t="s">
        <v>83</v>
      </c>
      <c r="B97" s="48" t="s">
        <v>98</v>
      </c>
      <c r="C97" s="48" t="s">
        <v>99</v>
      </c>
      <c r="D97" s="35" t="s">
        <v>12</v>
      </c>
      <c r="E97" s="72">
        <v>0.7</v>
      </c>
      <c r="F97" s="72">
        <v>0.7</v>
      </c>
      <c r="G97" s="24">
        <f>F97/E97*100</f>
        <v>100</v>
      </c>
      <c r="H97" s="72">
        <v>31050</v>
      </c>
      <c r="I97" s="36">
        <v>31050</v>
      </c>
      <c r="J97" s="13">
        <f>I97/H97*100</f>
        <v>100</v>
      </c>
      <c r="K97" s="26" t="s">
        <v>15</v>
      </c>
    </row>
    <row r="98" spans="1:11" s="37" customFormat="1" ht="19.5" customHeight="1">
      <c r="A98" s="92" t="s">
        <v>141</v>
      </c>
      <c r="B98" s="92"/>
      <c r="C98" s="92"/>
      <c r="D98" s="92"/>
      <c r="E98" s="92"/>
      <c r="F98" s="92"/>
      <c r="G98" s="13">
        <f>G97/1</f>
        <v>100</v>
      </c>
      <c r="H98" s="93" t="s">
        <v>142</v>
      </c>
      <c r="I98" s="93"/>
      <c r="J98" s="13">
        <f>J97/1</f>
        <v>100</v>
      </c>
      <c r="K98" s="13" t="s">
        <v>15</v>
      </c>
    </row>
    <row r="99" spans="1:11" ht="18" customHeight="1">
      <c r="A99" s="92" t="s">
        <v>168</v>
      </c>
      <c r="B99" s="92"/>
      <c r="C99" s="92"/>
      <c r="D99" s="92"/>
      <c r="E99" s="92"/>
      <c r="F99" s="92"/>
      <c r="G99" s="13">
        <f>G98/1</f>
        <v>100</v>
      </c>
      <c r="H99" s="93" t="s">
        <v>170</v>
      </c>
      <c r="I99" s="93"/>
      <c r="J99" s="13">
        <f>J98/1</f>
        <v>100</v>
      </c>
      <c r="K99" s="13" t="s">
        <v>15</v>
      </c>
    </row>
    <row r="100" spans="1:11" ht="19.5" customHeight="1">
      <c r="A100" s="92" t="s">
        <v>169</v>
      </c>
      <c r="B100" s="92"/>
      <c r="C100" s="92"/>
      <c r="D100" s="92"/>
      <c r="E100" s="92"/>
      <c r="F100" s="92"/>
      <c r="G100" s="92"/>
      <c r="H100" s="92"/>
      <c r="I100" s="92"/>
      <c r="J100" s="92"/>
      <c r="K100" s="13">
        <f>G99*0.8+J99*0.2</f>
        <v>100</v>
      </c>
    </row>
    <row r="101" spans="1:11" s="68" customFormat="1" ht="20.25" customHeight="1">
      <c r="A101" s="94" t="s">
        <v>140</v>
      </c>
      <c r="B101" s="95"/>
      <c r="C101" s="95"/>
      <c r="D101" s="95"/>
      <c r="E101" s="95"/>
      <c r="F101" s="95"/>
      <c r="G101" s="95"/>
      <c r="H101" s="95"/>
      <c r="I101" s="95"/>
      <c r="J101" s="95"/>
      <c r="K101" s="95"/>
    </row>
    <row r="102" spans="1:11" ht="20.25" customHeight="1">
      <c r="A102" s="81" t="s">
        <v>206</v>
      </c>
      <c r="B102" s="82"/>
      <c r="C102" s="82"/>
      <c r="D102" s="82"/>
      <c r="E102" s="82"/>
      <c r="F102" s="82"/>
      <c r="G102" s="82"/>
      <c r="H102" s="82"/>
      <c r="I102" s="82"/>
      <c r="J102" s="82"/>
      <c r="K102" s="82"/>
    </row>
    <row r="103" spans="1:11" ht="24" customHeight="1">
      <c r="A103" s="81" t="s">
        <v>146</v>
      </c>
      <c r="B103" s="82"/>
      <c r="C103" s="82"/>
      <c r="D103" s="82"/>
      <c r="E103" s="82"/>
      <c r="F103" s="82"/>
      <c r="G103" s="82"/>
      <c r="H103" s="82"/>
      <c r="I103" s="82"/>
      <c r="J103" s="82"/>
      <c r="K103" s="82"/>
    </row>
    <row r="104" spans="1:11" ht="18" customHeight="1">
      <c r="A104" s="2" t="s">
        <v>78</v>
      </c>
      <c r="B104" s="3" t="s">
        <v>100</v>
      </c>
      <c r="C104" s="4" t="s">
        <v>101</v>
      </c>
      <c r="D104" s="2" t="s">
        <v>61</v>
      </c>
      <c r="E104" s="8">
        <v>20</v>
      </c>
      <c r="F104" s="8">
        <v>20</v>
      </c>
      <c r="G104" s="24">
        <f>F104/E104*100</f>
        <v>100</v>
      </c>
      <c r="H104" s="71">
        <v>6458</v>
      </c>
      <c r="I104" s="56">
        <v>6458</v>
      </c>
      <c r="J104" s="13">
        <f>I104/H104*100</f>
        <v>100</v>
      </c>
      <c r="K104" s="26" t="s">
        <v>15</v>
      </c>
    </row>
    <row r="105" spans="1:11" s="34" customFormat="1" ht="20.25" customHeight="1">
      <c r="A105" s="87" t="s">
        <v>141</v>
      </c>
      <c r="B105" s="88"/>
      <c r="C105" s="88"/>
      <c r="D105" s="88"/>
      <c r="E105" s="88"/>
      <c r="F105" s="89"/>
      <c r="G105" s="13">
        <f>G104/1</f>
        <v>100</v>
      </c>
      <c r="H105" s="90" t="s">
        <v>142</v>
      </c>
      <c r="I105" s="91"/>
      <c r="J105" s="13">
        <f>J104/1</f>
        <v>100</v>
      </c>
      <c r="K105" s="13" t="s">
        <v>15</v>
      </c>
    </row>
    <row r="106" spans="1:11" s="34" customFormat="1" ht="20.25" customHeight="1">
      <c r="A106" s="94" t="s">
        <v>102</v>
      </c>
      <c r="B106" s="95"/>
      <c r="C106" s="95"/>
      <c r="D106" s="95"/>
      <c r="E106" s="95"/>
      <c r="F106" s="95"/>
      <c r="G106" s="95"/>
      <c r="H106" s="95"/>
      <c r="I106" s="95"/>
      <c r="J106" s="95"/>
      <c r="K106" s="96"/>
    </row>
    <row r="107" spans="1:11" s="34" customFormat="1" ht="18" customHeight="1">
      <c r="A107" s="108" t="s">
        <v>103</v>
      </c>
      <c r="B107" s="109"/>
      <c r="C107" s="109"/>
      <c r="D107" s="109"/>
      <c r="E107" s="109"/>
      <c r="F107" s="109"/>
      <c r="G107" s="109"/>
      <c r="H107" s="109"/>
      <c r="I107" s="109"/>
      <c r="J107" s="109"/>
      <c r="K107" s="110"/>
    </row>
    <row r="108" spans="1:11" s="34" customFormat="1" ht="20.25" customHeight="1">
      <c r="A108" s="81" t="s">
        <v>146</v>
      </c>
      <c r="B108" s="82"/>
      <c r="C108" s="82"/>
      <c r="D108" s="82"/>
      <c r="E108" s="82"/>
      <c r="F108" s="82"/>
      <c r="G108" s="82"/>
      <c r="H108" s="82"/>
      <c r="I108" s="82"/>
      <c r="J108" s="82"/>
      <c r="K108" s="82"/>
    </row>
    <row r="109" spans="1:11" ht="80.25" customHeight="1">
      <c r="A109" s="2" t="s">
        <v>78</v>
      </c>
      <c r="B109" s="4" t="s">
        <v>104</v>
      </c>
      <c r="C109" s="11" t="s">
        <v>105</v>
      </c>
      <c r="D109" s="2" t="s">
        <v>16</v>
      </c>
      <c r="E109" s="8">
        <v>2</v>
      </c>
      <c r="F109" s="8">
        <v>13</v>
      </c>
      <c r="G109" s="24">
        <v>100</v>
      </c>
      <c r="H109" s="71">
        <v>43897.78</v>
      </c>
      <c r="I109" s="14">
        <v>43897.78</v>
      </c>
      <c r="J109" s="13">
        <f>I109/H109*100</f>
        <v>100</v>
      </c>
      <c r="K109" s="26" t="s">
        <v>15</v>
      </c>
    </row>
    <row r="110" spans="1:11" ht="79.5" customHeight="1">
      <c r="A110" s="2" t="s">
        <v>83</v>
      </c>
      <c r="B110" s="4" t="s">
        <v>106</v>
      </c>
      <c r="C110" s="4" t="s">
        <v>108</v>
      </c>
      <c r="D110" s="2" t="s">
        <v>16</v>
      </c>
      <c r="E110" s="8">
        <v>3</v>
      </c>
      <c r="F110" s="8">
        <v>6</v>
      </c>
      <c r="G110" s="24">
        <v>100</v>
      </c>
      <c r="H110" s="71">
        <v>49783.5</v>
      </c>
      <c r="I110" s="14">
        <v>49783.5</v>
      </c>
      <c r="J110" s="13">
        <f>I110/H110*100</f>
        <v>100</v>
      </c>
      <c r="K110" s="26" t="s">
        <v>15</v>
      </c>
    </row>
    <row r="111" spans="1:11" ht="80.25" customHeight="1">
      <c r="A111" s="2" t="s">
        <v>95</v>
      </c>
      <c r="B111" s="4" t="s">
        <v>107</v>
      </c>
      <c r="C111" s="4" t="s">
        <v>109</v>
      </c>
      <c r="D111" s="2" t="s">
        <v>16</v>
      </c>
      <c r="E111" s="8">
        <v>11</v>
      </c>
      <c r="F111" s="8">
        <v>17</v>
      </c>
      <c r="G111" s="24">
        <v>100</v>
      </c>
      <c r="H111" s="71">
        <v>47644</v>
      </c>
      <c r="I111" s="14">
        <v>47644</v>
      </c>
      <c r="J111" s="13">
        <f>I111/H111*100</f>
        <v>100</v>
      </c>
      <c r="K111" s="26" t="s">
        <v>15</v>
      </c>
    </row>
    <row r="112" spans="1:11" ht="21" customHeight="1">
      <c r="A112" s="87" t="s">
        <v>141</v>
      </c>
      <c r="B112" s="88"/>
      <c r="C112" s="88"/>
      <c r="D112" s="88"/>
      <c r="E112" s="88"/>
      <c r="F112" s="89"/>
      <c r="G112" s="13">
        <f>(G109+G110+G111)/3</f>
        <v>100</v>
      </c>
      <c r="H112" s="90" t="s">
        <v>142</v>
      </c>
      <c r="I112" s="91"/>
      <c r="J112" s="13">
        <f>(J109+J110+J111)/3</f>
        <v>100</v>
      </c>
      <c r="K112" s="13" t="s">
        <v>15</v>
      </c>
    </row>
    <row r="113" spans="1:11" ht="21" customHeight="1">
      <c r="A113" s="87" t="s">
        <v>171</v>
      </c>
      <c r="B113" s="88"/>
      <c r="C113" s="88"/>
      <c r="D113" s="88"/>
      <c r="E113" s="88"/>
      <c r="F113" s="89"/>
      <c r="G113" s="13">
        <f>(G105+G112)/2</f>
        <v>100</v>
      </c>
      <c r="H113" s="90" t="s">
        <v>173</v>
      </c>
      <c r="I113" s="91"/>
      <c r="J113" s="13">
        <f>(J105+J112)/2</f>
        <v>100</v>
      </c>
      <c r="K113" s="13" t="s">
        <v>15</v>
      </c>
    </row>
    <row r="114" spans="1:11" ht="17.25" customHeight="1">
      <c r="A114" s="87" t="s">
        <v>172</v>
      </c>
      <c r="B114" s="88"/>
      <c r="C114" s="88"/>
      <c r="D114" s="88"/>
      <c r="E114" s="88"/>
      <c r="F114" s="88"/>
      <c r="G114" s="88"/>
      <c r="H114" s="88"/>
      <c r="I114" s="88"/>
      <c r="J114" s="89"/>
      <c r="K114" s="13">
        <f>G113*0.8+J113*0.2</f>
        <v>100</v>
      </c>
    </row>
    <row r="115" spans="1:11" ht="23.25" customHeight="1">
      <c r="A115" s="84" t="s">
        <v>154</v>
      </c>
      <c r="B115" s="85"/>
      <c r="C115" s="85"/>
      <c r="D115" s="85"/>
      <c r="E115" s="85"/>
      <c r="F115" s="85"/>
      <c r="G115" s="85"/>
      <c r="H115" s="85"/>
      <c r="I115" s="85"/>
      <c r="J115" s="86"/>
      <c r="K115" s="26">
        <f>((G31+G38+G55+G64+G71+G85+G92+G99+G113)*0.8+(J31+J38+J55+J71+J85+J92+J99+J113)*0.2)/9</f>
        <v>93.164182814330914</v>
      </c>
    </row>
    <row r="116" spans="1:11" ht="39" customHeight="1">
      <c r="A116" s="1"/>
      <c r="B116" s="122"/>
      <c r="C116" s="122"/>
      <c r="D116" s="122"/>
      <c r="E116" s="122"/>
      <c r="F116" s="122"/>
      <c r="G116" s="122"/>
      <c r="H116" s="122"/>
      <c r="I116" s="122"/>
      <c r="J116" s="122"/>
      <c r="K116" s="122"/>
    </row>
    <row r="117" spans="1:11" ht="21" customHeight="1">
      <c r="A117" s="1"/>
      <c r="B117" s="46"/>
      <c r="C117" s="46"/>
      <c r="D117" s="46"/>
      <c r="E117" s="18"/>
      <c r="F117" s="18"/>
      <c r="G117" s="18"/>
      <c r="H117" s="18"/>
      <c r="I117" s="21"/>
      <c r="J117" s="18"/>
      <c r="K117" s="18"/>
    </row>
    <row r="118" spans="1:11">
      <c r="A118" s="1"/>
      <c r="B118" s="46"/>
      <c r="C118" s="46"/>
      <c r="D118" s="46"/>
      <c r="E118" s="18"/>
      <c r="F118" s="18"/>
      <c r="G118" s="18"/>
      <c r="H118" s="18"/>
      <c r="I118" s="21"/>
      <c r="J118" s="18"/>
      <c r="K118" s="18"/>
    </row>
    <row r="119" spans="1:11" s="77" customFormat="1" ht="18.5">
      <c r="A119" s="119" t="s">
        <v>174</v>
      </c>
      <c r="B119" s="119"/>
      <c r="C119" s="119"/>
      <c r="D119" s="75"/>
      <c r="E119" s="76"/>
      <c r="F119" s="76"/>
      <c r="G119" s="76"/>
      <c r="H119" s="76"/>
      <c r="I119" s="115" t="s">
        <v>200</v>
      </c>
      <c r="J119" s="115"/>
      <c r="K119" s="115"/>
    </row>
  </sheetData>
  <mergeCells count="109">
    <mergeCell ref="I119:K119"/>
    <mergeCell ref="A11:K11"/>
    <mergeCell ref="A17:F17"/>
    <mergeCell ref="H17:I17"/>
    <mergeCell ref="A56:J56"/>
    <mergeCell ref="A2:K2"/>
    <mergeCell ref="B7:B9"/>
    <mergeCell ref="C4:I4"/>
    <mergeCell ref="A5:K5"/>
    <mergeCell ref="A119:C119"/>
    <mergeCell ref="A12:K12"/>
    <mergeCell ref="B116:K116"/>
    <mergeCell ref="D8:D9"/>
    <mergeCell ref="A101:K101"/>
    <mergeCell ref="A102:K102"/>
    <mergeCell ref="A7:A9"/>
    <mergeCell ref="C7:F7"/>
    <mergeCell ref="G7:G9"/>
    <mergeCell ref="C8:C9"/>
    <mergeCell ref="A13:K13"/>
    <mergeCell ref="J7:J9"/>
    <mergeCell ref="E8:F8"/>
    <mergeCell ref="H7:I8"/>
    <mergeCell ref="K7:K9"/>
    <mergeCell ref="A14:K14"/>
    <mergeCell ref="A35:K35"/>
    <mergeCell ref="A37:F37"/>
    <mergeCell ref="H37:I37"/>
    <mergeCell ref="A38:F38"/>
    <mergeCell ref="H38:I38"/>
    <mergeCell ref="A30:F30"/>
    <mergeCell ref="H30:I30"/>
    <mergeCell ref="A31:F31"/>
    <mergeCell ref="H31:I31"/>
    <mergeCell ref="A32:J32"/>
    <mergeCell ref="A19:K19"/>
    <mergeCell ref="A18:K18"/>
    <mergeCell ref="A33:K33"/>
    <mergeCell ref="A34:K34"/>
    <mergeCell ref="A107:K107"/>
    <mergeCell ref="A106:K106"/>
    <mergeCell ref="A103:K103"/>
    <mergeCell ref="A58:K58"/>
    <mergeCell ref="A66:K66"/>
    <mergeCell ref="A88:K88"/>
    <mergeCell ref="A67:K67"/>
    <mergeCell ref="A73:K73"/>
    <mergeCell ref="A74:K74"/>
    <mergeCell ref="B77:B78"/>
    <mergeCell ref="A77:A78"/>
    <mergeCell ref="A80:K80"/>
    <mergeCell ref="A87:K87"/>
    <mergeCell ref="A72:J72"/>
    <mergeCell ref="H98:I98"/>
    <mergeCell ref="A99:F99"/>
    <mergeCell ref="A84:F84"/>
    <mergeCell ref="H77:H78"/>
    <mergeCell ref="I77:I78"/>
    <mergeCell ref="J77:J78"/>
    <mergeCell ref="A41:K41"/>
    <mergeCell ref="A57:K57"/>
    <mergeCell ref="A39:J39"/>
    <mergeCell ref="A42:K42"/>
    <mergeCell ref="A55:F55"/>
    <mergeCell ref="H55:I55"/>
    <mergeCell ref="A49:K49"/>
    <mergeCell ref="A40:K40"/>
    <mergeCell ref="A63:F63"/>
    <mergeCell ref="H63:I63"/>
    <mergeCell ref="A64:F64"/>
    <mergeCell ref="H64:I64"/>
    <mergeCell ref="A65:J65"/>
    <mergeCell ref="A70:F70"/>
    <mergeCell ref="H70:I70"/>
    <mergeCell ref="A71:F71"/>
    <mergeCell ref="H71:I71"/>
    <mergeCell ref="H85:I85"/>
    <mergeCell ref="A86:J86"/>
    <mergeCell ref="A91:F91"/>
    <mergeCell ref="H91:I91"/>
    <mergeCell ref="A92:F92"/>
    <mergeCell ref="H92:I92"/>
    <mergeCell ref="A94:K94"/>
    <mergeCell ref="A95:K95"/>
    <mergeCell ref="H84:I84"/>
    <mergeCell ref="K77:K78"/>
    <mergeCell ref="A108:K108"/>
    <mergeCell ref="A3:K3"/>
    <mergeCell ref="A81:K81"/>
    <mergeCell ref="A115:J115"/>
    <mergeCell ref="A112:F112"/>
    <mergeCell ref="H112:I112"/>
    <mergeCell ref="A113:F113"/>
    <mergeCell ref="H113:I113"/>
    <mergeCell ref="A114:J114"/>
    <mergeCell ref="A59:K59"/>
    <mergeCell ref="A68:K68"/>
    <mergeCell ref="A75:K75"/>
    <mergeCell ref="A89:K89"/>
    <mergeCell ref="A96:K96"/>
    <mergeCell ref="A93:J93"/>
    <mergeCell ref="A98:F98"/>
    <mergeCell ref="A105:F105"/>
    <mergeCell ref="H105:I105"/>
    <mergeCell ref="A79:F79"/>
    <mergeCell ref="H79:I79"/>
    <mergeCell ref="H99:I99"/>
    <mergeCell ref="A100:J100"/>
    <mergeCell ref="A85:F85"/>
  </mergeCells>
  <phoneticPr fontId="3" type="noConversion"/>
  <pageMargins left="0.31496062992125984" right="0.31496062992125984" top="1.1811023622047245" bottom="0.23622047244094491" header="0.31496062992125984" footer="0.15748031496062992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Оценка</vt:lpstr>
      <vt:lpstr>Оценка!Область_печати</vt:lpstr>
    </vt:vector>
  </TitlesOfParts>
  <Company>КФиК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мю</dc:creator>
  <cp:lastModifiedBy>KDFX Modes</cp:lastModifiedBy>
  <cp:lastPrinted>2023-05-15T03:04:20Z</cp:lastPrinted>
  <dcterms:created xsi:type="dcterms:W3CDTF">2011-02-09T02:44:53Z</dcterms:created>
  <dcterms:modified xsi:type="dcterms:W3CDTF">2023-05-17T02:55:14Z</dcterms:modified>
</cp:coreProperties>
</file>